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jim.lott\Downloads\"/>
    </mc:Choice>
  </mc:AlternateContent>
  <xr:revisionPtr revIDLastSave="0" documentId="8_{CD4D66BA-8C31-4E61-811B-CA583A0AF87B}" xr6:coauthVersionLast="47" xr6:coauthVersionMax="47" xr10:uidLastSave="{00000000-0000-0000-0000-000000000000}"/>
  <bookViews>
    <workbookView xWindow="-37605" yWindow="1380" windowWidth="29055" windowHeight="17370" xr2:uid="{00000000-000D-0000-FFFF-FFFF00000000}"/>
  </bookViews>
  <sheets>
    <sheet name="Release" sheetId="25" r:id="rId1"/>
    <sheet name="Project Info" sheetId="15" r:id="rId2"/>
    <sheet name="Skills" sheetId="24" state="hidden" r:id="rId3"/>
    <sheet name="Responsibilities" sheetId="23" r:id="rId4"/>
    <sheet name="ProjectSchedule" sheetId="11" r:id="rId5"/>
    <sheet name="Milestone Chart" sheetId="20" r:id="rId6"/>
    <sheet name="Risks" sheetId="17" r:id="rId7"/>
    <sheet name="Tables" sheetId="16" state="hidden" r:id="rId8"/>
    <sheet name="Stakeholder Analysis" sheetId="22" r:id="rId9"/>
  </sheets>
  <definedNames>
    <definedName name="LURisks">Tables!$A$18:$A$22</definedName>
    <definedName name="LURiskstatus">Tables!$A$18:$A$22</definedName>
    <definedName name="NamesList">OFFSET(Responsibilities!$D$17, 0, 0, COUNTA(Responsibilities!$D:$D), 1)</definedName>
    <definedName name="POWActivities">ProjectSchedule!$A$11:$B$59</definedName>
    <definedName name="RiskIds">OFFSET(Risks!$A$13, 0, 0, COUNTA(Risks!$A:$A), 1)</definedName>
    <definedName name="task_end" localSheetId="4">ProjectSchedule!$F1</definedName>
    <definedName name="task_progress" localSheetId="4">ProjectSchedule!$D1</definedName>
    <definedName name="task_start" localSheetId="4">ProjectSchedule!$E1</definedName>
    <definedName name="today" localSheetId="4">ProjectSchedule!$E$7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7" l="1"/>
  <c r="S14" i="17"/>
  <c r="F19" i="22"/>
  <c r="F10" i="22"/>
  <c r="F17" i="22"/>
  <c r="F15" i="22"/>
  <c r="F12" i="22"/>
  <c r="F13" i="22"/>
  <c r="F11" i="22"/>
  <c r="F14" i="22"/>
  <c r="F18" i="22"/>
  <c r="F16" i="22"/>
  <c r="A5" i="22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11" i="11"/>
  <c r="S13" i="17"/>
  <c r="M13" i="17"/>
  <c r="C10" i="17"/>
  <c r="C9" i="17" l="1"/>
  <c r="C8" i="17"/>
  <c r="I20" i="11"/>
  <c r="H20" i="11" s="1"/>
  <c r="C18" i="23"/>
  <c r="D18" i="23"/>
  <c r="D17" i="23"/>
  <c r="C17" i="23"/>
  <c r="E14" i="23" a="1"/>
  <c r="E14" i="23" s="1"/>
  <c r="A5" i="23"/>
  <c r="F54" i="11"/>
  <c r="F48" i="11"/>
  <c r="E54" i="11" s="1"/>
  <c r="F41" i="11"/>
  <c r="E48" i="11" s="1"/>
  <c r="F35" i="11"/>
  <c r="E41" i="11" s="1"/>
  <c r="F30" i="11"/>
  <c r="E35" i="11" s="1"/>
  <c r="F26" i="11"/>
  <c r="F18" i="11"/>
  <c r="E26" i="11" s="1"/>
  <c r="E18" i="11"/>
  <c r="D18" i="11"/>
  <c r="D11" i="11"/>
  <c r="E11" i="11"/>
  <c r="F11" i="11"/>
  <c r="C7" i="17"/>
  <c r="C6" i="17"/>
  <c r="A5" i="17"/>
  <c r="E30" i="11" l="1"/>
  <c r="I30" i="11" s="1"/>
  <c r="H30" i="11" s="1"/>
  <c r="B5" i="11"/>
  <c r="I18" i="11"/>
  <c r="H18" i="11" s="1"/>
  <c r="I19" i="11"/>
  <c r="H19" i="11" s="1"/>
  <c r="I21" i="11"/>
  <c r="H21" i="11" s="1"/>
  <c r="I22" i="11"/>
  <c r="H22" i="11" s="1"/>
  <c r="I23" i="11"/>
  <c r="H23" i="11" s="1"/>
  <c r="I24" i="11"/>
  <c r="H24" i="11" s="1"/>
  <c r="I25" i="11"/>
  <c r="H25" i="11" s="1"/>
  <c r="I26" i="11"/>
  <c r="H26" i="11" s="1"/>
  <c r="I27" i="11"/>
  <c r="H27" i="11" s="1"/>
  <c r="I28" i="11"/>
  <c r="H28" i="11" s="1"/>
  <c r="I29" i="11"/>
  <c r="H29" i="11" s="1"/>
  <c r="I31" i="11"/>
  <c r="I32" i="11"/>
  <c r="I33" i="11"/>
  <c r="I34" i="11"/>
  <c r="I35" i="11"/>
  <c r="H35" i="11" s="1"/>
  <c r="I36" i="11"/>
  <c r="I37" i="11"/>
  <c r="I38" i="11"/>
  <c r="I39" i="11"/>
  <c r="I40" i="11"/>
  <c r="I41" i="11"/>
  <c r="H41" i="11" s="1"/>
  <c r="I42" i="11"/>
  <c r="H42" i="11" s="1"/>
  <c r="I43" i="11"/>
  <c r="H43" i="11" s="1"/>
  <c r="I44" i="11"/>
  <c r="H44" i="11" s="1"/>
  <c r="I45" i="11"/>
  <c r="H45" i="11" s="1"/>
  <c r="I46" i="11"/>
  <c r="H46" i="11" s="1"/>
  <c r="I47" i="11"/>
  <c r="H47" i="11" s="1"/>
  <c r="I48" i="11"/>
  <c r="H48" i="11" s="1"/>
  <c r="I49" i="11"/>
  <c r="H49" i="11" s="1"/>
  <c r="I50" i="11"/>
  <c r="H50" i="11" s="1"/>
  <c r="I51" i="11"/>
  <c r="H51" i="11" s="1"/>
  <c r="I52" i="11"/>
  <c r="H52" i="11" s="1"/>
  <c r="I54" i="11"/>
  <c r="H54" i="11" s="1"/>
  <c r="I55" i="11"/>
  <c r="H55" i="11" s="1"/>
  <c r="I56" i="11"/>
  <c r="H56" i="11" s="1"/>
  <c r="I57" i="11"/>
  <c r="H57" i="11" s="1"/>
  <c r="I58" i="11"/>
  <c r="H58" i="11" s="1"/>
  <c r="I59" i="11"/>
  <c r="H59" i="11" s="1"/>
  <c r="I13" i="11"/>
  <c r="H13" i="11" s="1"/>
  <c r="I14" i="11"/>
  <c r="H14" i="11" s="1"/>
  <c r="I15" i="11"/>
  <c r="H15" i="11" s="1"/>
  <c r="I16" i="11"/>
  <c r="H16" i="11" s="1"/>
  <c r="I17" i="11"/>
  <c r="H17" i="11" s="1"/>
  <c r="F8" i="11"/>
  <c r="E7" i="11"/>
  <c r="H40" i="11" l="1"/>
  <c r="H39" i="11"/>
  <c r="H38" i="11"/>
  <c r="H37" i="11"/>
  <c r="H36" i="11"/>
  <c r="H34" i="11"/>
  <c r="H33" i="11"/>
  <c r="H32" i="11"/>
  <c r="H31" i="11"/>
  <c r="I12" i="11"/>
  <c r="H12" i="11" l="1"/>
  <c r="I11" i="11"/>
  <c r="H11" i="11" s="1"/>
  <c r="J9" i="11"/>
  <c r="J10" i="11" l="1"/>
  <c r="K9" i="11" l="1"/>
  <c r="L9" i="11" s="1"/>
  <c r="M9" i="11" s="1"/>
  <c r="N9" i="11" s="1"/>
  <c r="O9" i="11" s="1"/>
  <c r="P9" i="11" s="1"/>
  <c r="Q9" i="11" s="1"/>
  <c r="J8" i="11"/>
  <c r="Q8" i="11" l="1"/>
  <c r="R9" i="11"/>
  <c r="S9" i="11" s="1"/>
  <c r="T9" i="11" s="1"/>
  <c r="U9" i="11" s="1"/>
  <c r="V9" i="11" s="1"/>
  <c r="W9" i="11" s="1"/>
  <c r="X9" i="11" s="1"/>
  <c r="K10" i="11"/>
  <c r="X8" i="11" l="1"/>
  <c r="Y9" i="11"/>
  <c r="Z9" i="11" s="1"/>
  <c r="AA9" i="11" s="1"/>
  <c r="AB9" i="11" s="1"/>
  <c r="AC9" i="11" s="1"/>
  <c r="AD9" i="11" s="1"/>
  <c r="AE9" i="11" s="1"/>
  <c r="L10" i="11"/>
  <c r="AF9" i="11" l="1"/>
  <c r="AG9" i="11" s="1"/>
  <c r="AH9" i="11" s="1"/>
  <c r="AI9" i="11" s="1"/>
  <c r="AJ9" i="11" s="1"/>
  <c r="AK9" i="11" s="1"/>
  <c r="AE8" i="11"/>
  <c r="M10" i="11"/>
  <c r="AL9" i="11" l="1"/>
  <c r="AM9" i="11" s="1"/>
  <c r="AN9" i="11" s="1"/>
  <c r="AO9" i="11" s="1"/>
  <c r="AP9" i="11" s="1"/>
  <c r="AQ9" i="11" s="1"/>
  <c r="AR9" i="11" s="1"/>
  <c r="N10" i="11"/>
  <c r="AS9" i="11" l="1"/>
  <c r="AT9" i="11" s="1"/>
  <c r="AL8" i="11"/>
  <c r="O10" i="11"/>
  <c r="AU9" i="11" l="1"/>
  <c r="AT10" i="11"/>
  <c r="AS8" i="11"/>
  <c r="P10" i="11"/>
  <c r="AV9" i="11" l="1"/>
  <c r="AU10" i="11"/>
  <c r="AW9" i="11" l="1"/>
  <c r="AV10" i="11"/>
  <c r="Q10" i="11"/>
  <c r="R10" i="11"/>
  <c r="AX9" i="11" l="1"/>
  <c r="AW10" i="11"/>
  <c r="S10" i="11"/>
  <c r="AY9" i="11" l="1"/>
  <c r="AZ9" i="11" s="1"/>
  <c r="AX10" i="11"/>
  <c r="T10" i="11"/>
  <c r="AZ10" i="11" l="1"/>
  <c r="BA9" i="11"/>
  <c r="AZ8" i="11"/>
  <c r="AY10" i="11"/>
  <c r="U10" i="11"/>
  <c r="BB9" i="11" l="1"/>
  <c r="BA10" i="11"/>
  <c r="V10" i="11"/>
  <c r="BB10" i="11" l="1"/>
  <c r="BC9" i="11"/>
  <c r="W10" i="11"/>
  <c r="BC10" i="11" l="1"/>
  <c r="BD9" i="11"/>
  <c r="X10" i="11"/>
  <c r="BD10" i="11" l="1"/>
  <c r="BE9" i="11"/>
  <c r="Y10" i="11"/>
  <c r="BF9" i="11" l="1"/>
  <c r="BE10" i="11"/>
  <c r="Z10" i="11"/>
  <c r="BF10" i="11" l="1"/>
  <c r="BG9" i="11"/>
  <c r="AA10" i="11"/>
  <c r="BG10" i="11" l="1"/>
  <c r="BH9" i="11"/>
  <c r="BG8" i="11"/>
  <c r="AB10" i="11"/>
  <c r="BH10" i="11" l="1"/>
  <c r="BI9" i="11"/>
  <c r="AC10" i="11"/>
  <c r="BJ9" i="11" l="1"/>
  <c r="BI10" i="11"/>
  <c r="AD10" i="11"/>
  <c r="BK9" i="11" l="1"/>
  <c r="BJ10" i="11"/>
  <c r="AE10" i="11"/>
  <c r="BL9" i="11" l="1"/>
  <c r="BK10" i="11"/>
  <c r="AF10" i="11"/>
  <c r="BM9" i="11" l="1"/>
  <c r="BN9" i="11" s="1"/>
  <c r="BL10" i="11"/>
  <c r="AG10" i="11"/>
  <c r="BN10" i="11" l="1"/>
  <c r="BN8" i="11"/>
  <c r="BO9" i="11"/>
  <c r="BM10" i="11"/>
  <c r="AH10" i="11"/>
  <c r="BP9" i="11" l="1"/>
  <c r="BO10" i="11"/>
  <c r="AI10" i="11"/>
  <c r="BQ9" i="11" l="1"/>
  <c r="BP10" i="11"/>
  <c r="AJ10" i="11"/>
  <c r="BR9" i="11" l="1"/>
  <c r="BQ10" i="11"/>
  <c r="AK10" i="11"/>
  <c r="BR10" i="11" l="1"/>
  <c r="BS9" i="11"/>
  <c r="AL10" i="11"/>
  <c r="BT9" i="11" l="1"/>
  <c r="BS10" i="11"/>
  <c r="AM10" i="11"/>
  <c r="BT10" i="11" l="1"/>
  <c r="BU9" i="11"/>
  <c r="AN10" i="11"/>
  <c r="BU8" i="11" l="1"/>
  <c r="BU10" i="11"/>
  <c r="BV9" i="11"/>
  <c r="AO10" i="11"/>
  <c r="BW9" i="11" l="1"/>
  <c r="BV10" i="11"/>
  <c r="AP10" i="11"/>
  <c r="BX9" i="11" l="1"/>
  <c r="BW10" i="11"/>
  <c r="AQ10" i="11"/>
  <c r="BY9" i="11" l="1"/>
  <c r="BX10" i="11"/>
  <c r="AR10" i="11"/>
  <c r="BY10" i="11" l="1"/>
  <c r="BZ9" i="11"/>
  <c r="AS10" i="11"/>
  <c r="CA9" i="11" l="1"/>
  <c r="BZ10" i="11"/>
  <c r="CA10" i="11" l="1"/>
  <c r="CB9" i="11"/>
  <c r="CC9" i="11" l="1"/>
  <c r="CB8" i="11"/>
  <c r="CB10" i="11"/>
  <c r="CD9" i="11" l="1"/>
  <c r="CC10" i="11"/>
  <c r="CD10" i="11" l="1"/>
  <c r="CE9" i="11"/>
  <c r="CF9" i="11" l="1"/>
  <c r="CE10" i="11"/>
  <c r="CG9" i="11" l="1"/>
  <c r="CF10" i="11"/>
  <c r="CG10" i="11" l="1"/>
  <c r="CH9" i="11"/>
  <c r="CH10" i="11" l="1"/>
  <c r="CI9" i="11"/>
  <c r="CJ9" i="11" l="1"/>
  <c r="CI8" i="11"/>
  <c r="CI10" i="11"/>
  <c r="CK9" i="11" l="1"/>
  <c r="CJ10" i="11"/>
  <c r="CL9" i="11" l="1"/>
  <c r="CK10" i="11"/>
  <c r="CL10" i="11" l="1"/>
  <c r="CM9" i="11"/>
  <c r="CN9" i="11" l="1"/>
  <c r="CM10" i="11"/>
  <c r="CN10" i="11" l="1"/>
  <c r="CO9" i="11"/>
  <c r="CO10" i="11" l="1"/>
  <c r="CP9" i="11"/>
  <c r="CQ9" i="11" l="1"/>
  <c r="CP8" i="11"/>
  <c r="CP10" i="11"/>
  <c r="CR9" i="11" l="1"/>
  <c r="CQ10" i="11"/>
  <c r="CS9" i="11" l="1"/>
  <c r="CR10" i="11"/>
  <c r="CS10" i="11" l="1"/>
  <c r="CT9" i="11"/>
  <c r="CU9" i="11" l="1"/>
  <c r="CT10" i="11"/>
  <c r="CU10" i="11" l="1"/>
  <c r="CV9" i="11"/>
  <c r="CV10" i="11" l="1"/>
  <c r="CW9" i="11"/>
  <c r="CX9" i="11" l="1"/>
  <c r="CW10" i="11"/>
  <c r="CW8" i="11"/>
  <c r="CX10" i="11" l="1"/>
  <c r="CY9" i="11"/>
  <c r="CZ9" i="11" l="1"/>
  <c r="CY10" i="11"/>
  <c r="DA9" i="11" l="1"/>
  <c r="CZ10" i="11"/>
  <c r="DA10" i="11" l="1"/>
  <c r="DB9" i="11"/>
  <c r="DB10" i="11" l="1"/>
  <c r="DC9" i="11"/>
  <c r="DC10" i="11" l="1"/>
  <c r="DD9" i="11"/>
  <c r="DD8" i="11" l="1"/>
  <c r="DD10" i="11"/>
  <c r="DE9" i="11"/>
  <c r="DE10" i="11" l="1"/>
  <c r="DF9" i="11"/>
  <c r="DF10" i="11" l="1"/>
  <c r="DG9" i="11"/>
  <c r="DG10" i="11" l="1"/>
  <c r="DH9" i="11"/>
  <c r="DH10" i="11" l="1"/>
  <c r="DI9" i="11"/>
  <c r="DI10" i="11" l="1"/>
  <c r="DJ9" i="11"/>
  <c r="DJ10" i="11" l="1"/>
  <c r="DK9" i="11"/>
  <c r="DL9" i="11" l="1"/>
  <c r="DK10" i="11"/>
  <c r="DK8" i="11"/>
  <c r="DL10" i="11" l="1"/>
  <c r="DM9" i="11"/>
  <c r="DN9" i="11" l="1"/>
  <c r="DM10" i="11"/>
  <c r="DO9" i="11" l="1"/>
  <c r="DN10" i="11"/>
  <c r="DP9" i="11" l="1"/>
  <c r="DO10" i="11"/>
  <c r="DP10" i="11" l="1"/>
  <c r="DQ9" i="11"/>
  <c r="DQ10" i="11" l="1"/>
  <c r="DR9" i="11"/>
  <c r="DR8" i="11" l="1"/>
  <c r="DS9" i="11"/>
  <c r="DR10" i="11"/>
  <c r="DT9" i="11" l="1"/>
  <c r="DS10" i="11"/>
  <c r="DU9" i="11" l="1"/>
  <c r="DT10" i="11"/>
  <c r="DV9" i="11" l="1"/>
  <c r="DU10" i="11"/>
  <c r="DW9" i="11" l="1"/>
  <c r="DV10" i="11"/>
  <c r="DW10" i="11" l="1"/>
  <c r="DX9" i="11"/>
  <c r="DX10" i="11" l="1"/>
  <c r="DY9" i="11"/>
  <c r="DY8" i="11" l="1"/>
  <c r="DZ9" i="11"/>
  <c r="DY10" i="11"/>
  <c r="EA9" i="11" l="1"/>
  <c r="DZ10" i="11"/>
  <c r="EB9" i="11" l="1"/>
  <c r="EA10" i="11"/>
  <c r="EC9" i="11" l="1"/>
  <c r="EB10" i="11"/>
  <c r="EC10" i="11" l="1"/>
  <c r="ED9" i="11"/>
  <c r="EE9" i="11" l="1"/>
  <c r="ED10" i="11"/>
  <c r="EE10" i="11" l="1"/>
  <c r="EF9" i="11"/>
  <c r="EF8" i="11" l="1"/>
  <c r="EF10" i="11"/>
  <c r="EG9" i="11"/>
  <c r="EG10" i="11" l="1"/>
  <c r="EH9" i="11"/>
  <c r="EH10" i="11" l="1"/>
  <c r="EI9" i="11"/>
  <c r="EI10" i="11" l="1"/>
  <c r="EJ9" i="11"/>
  <c r="EJ10" i="11" l="1"/>
  <c r="EK9" i="11"/>
  <c r="EK10" i="11" l="1"/>
  <c r="EL9" i="11"/>
  <c r="EL10" i="11" l="1"/>
  <c r="EM9" i="11"/>
  <c r="EN9" i="11" l="1"/>
  <c r="EM8" i="11"/>
  <c r="EM10" i="11"/>
  <c r="EN10" i="11" l="1"/>
  <c r="EO9" i="11"/>
  <c r="EP9" i="11" l="1"/>
  <c r="EO10" i="11"/>
  <c r="EP10" i="11" l="1"/>
  <c r="EQ9" i="11"/>
  <c r="EQ10" i="11" l="1"/>
  <c r="ER9" i="11"/>
  <c r="ER10" i="11" l="1"/>
  <c r="ES9" i="11"/>
  <c r="ES10" i="11" l="1"/>
  <c r="ET9" i="11"/>
  <c r="EU9" i="11" l="1"/>
  <c r="ET8" i="11"/>
  <c r="ET10" i="11"/>
  <c r="EV9" i="11" l="1"/>
  <c r="EU10" i="11"/>
  <c r="EV10" i="11" l="1"/>
  <c r="EW9" i="11"/>
  <c r="EW10" i="11" l="1"/>
  <c r="EX9" i="11"/>
  <c r="EX10" i="11" l="1"/>
  <c r="EY9" i="11"/>
  <c r="EY10" i="11" l="1"/>
  <c r="EZ9" i="11"/>
  <c r="EZ10" i="11" l="1"/>
  <c r="FA9" i="11"/>
  <c r="FA10" i="11" l="1"/>
  <c r="FB9" i="11"/>
  <c r="FA8" i="11"/>
  <c r="FC9" i="11" l="1"/>
  <c r="FB10" i="11"/>
  <c r="FD9" i="11" l="1"/>
  <c r="FC10" i="11"/>
  <c r="FD10" i="11" l="1"/>
  <c r="FE9" i="11"/>
  <c r="FF9" i="11" l="1"/>
  <c r="FE10" i="11"/>
  <c r="FF10" i="11" l="1"/>
  <c r="FG9" i="11"/>
  <c r="FG10" i="11" l="1"/>
  <c r="FH9" i="11"/>
  <c r="FI9" i="11" l="1"/>
  <c r="FH8" i="11"/>
  <c r="FH10" i="11"/>
  <c r="FI10" i="11" l="1"/>
  <c r="FJ9" i="11"/>
  <c r="FJ10" i="11" l="1"/>
  <c r="FK9" i="11"/>
  <c r="FL9" i="11" l="1"/>
  <c r="FK10" i="11"/>
  <c r="FM9" i="11" l="1"/>
  <c r="FL10" i="11"/>
  <c r="FN9" i="11" l="1"/>
  <c r="FM10" i="11"/>
  <c r="FN10" i="11" l="1"/>
  <c r="FO9" i="11"/>
  <c r="FO10" i="11" l="1"/>
  <c r="FO8" i="11"/>
  <c r="FP9" i="11"/>
  <c r="FQ9" i="11" l="1"/>
  <c r="FP10" i="11"/>
  <c r="FR9" i="11" l="1"/>
  <c r="FQ10" i="11"/>
  <c r="FR10" i="11" l="1"/>
  <c r="FS9" i="11"/>
  <c r="FT9" i="11" l="1"/>
  <c r="FS10" i="11"/>
  <c r="FT10" i="11" l="1"/>
  <c r="FU9" i="11"/>
  <c r="FU10" i="11" l="1"/>
  <c r="FV9" i="11"/>
  <c r="FW9" i="11" l="1"/>
  <c r="FV8" i="11"/>
  <c r="FV10" i="11"/>
  <c r="FX9" i="11" l="1"/>
  <c r="FW10" i="11"/>
  <c r="FY9" i="11" l="1"/>
  <c r="FX10" i="11"/>
  <c r="FZ9" i="11" l="1"/>
  <c r="FY10" i="11"/>
  <c r="GA9" i="11" l="1"/>
  <c r="FZ10" i="11"/>
  <c r="GB9" i="11" l="1"/>
  <c r="GA10" i="11"/>
  <c r="GB10" i="11" l="1"/>
  <c r="GC9" i="11"/>
  <c r="GD9" i="11" l="1"/>
  <c r="GC8" i="11"/>
  <c r="GC10" i="11"/>
  <c r="GE9" i="11" l="1"/>
  <c r="GD10" i="11"/>
  <c r="GF9" i="11" l="1"/>
  <c r="GE10" i="11"/>
  <c r="GF10" i="11" l="1"/>
  <c r="GG9" i="11"/>
  <c r="GG10" i="11" l="1"/>
  <c r="GH9" i="11"/>
  <c r="GI9" i="11" l="1"/>
  <c r="GI10" i="11" s="1"/>
  <c r="GH10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Vertex42.com Templates</author>
  </authors>
  <commentList>
    <comment ref="I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DAYS:</t>
        </r>
        <r>
          <rPr>
            <sz val="9"/>
            <color indexed="81"/>
            <rFont val="Tahoma"/>
            <family val="2"/>
          </rPr>
          <t xml:space="preserve">
This column calculates the duration of the task in calendar days. The duration includes both the Start and End dates.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Lott</author>
  </authors>
  <commentList>
    <comment ref="E12" authorId="0" shapeId="0" xr:uid="{BA3F6C84-E6A0-4AE0-9C4F-561CE195FB96}">
      <text>
        <r>
          <rPr>
            <sz val="9"/>
            <color indexed="81"/>
            <rFont val="Tahoma"/>
            <charset val="1"/>
          </rPr>
          <t>Select from your names list in the RACI sheet</t>
        </r>
      </text>
    </comment>
    <comment ref="H12" authorId="0" shapeId="0" xr:uid="{4C6D8A17-532F-4D79-83B5-1E658E958E2B}">
      <text>
        <r>
          <rPr>
            <sz val="9"/>
            <color indexed="81"/>
            <rFont val="Tahoma"/>
            <charset val="1"/>
          </rPr>
          <t xml:space="preserve">Select from project stages on project info sheet
</t>
        </r>
      </text>
    </comment>
    <comment ref="I12" authorId="0" shapeId="0" xr:uid="{01B582BF-9AE3-493C-AEEA-9DF9064DEAC3}">
      <text>
        <r>
          <rPr>
            <sz val="9"/>
            <color indexed="81"/>
            <rFont val="Tahoma"/>
            <family val="2"/>
          </rPr>
          <t>Select from project activities on project info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<sst xmlns="http://schemas.openxmlformats.org/spreadsheetml/2006/main" count="402" uniqueCount="221">
  <si>
    <t>Project Schedule provided by Net Zero Go. The intital tasks are aligned with the Net Zero Go plan of work</t>
  </si>
  <si>
    <t>http://www.netzerogo.org.uk</t>
  </si>
  <si>
    <t>Project Info</t>
  </si>
  <si>
    <t>Primary contact</t>
  </si>
  <si>
    <t>Project sponsor</t>
  </si>
  <si>
    <t>My Sponsor name</t>
  </si>
  <si>
    <t>PM name</t>
  </si>
  <si>
    <t>My PM Name</t>
  </si>
  <si>
    <t>Project Start:</t>
  </si>
  <si>
    <t>Today:</t>
  </si>
  <si>
    <t>Display Week:</t>
  </si>
  <si>
    <t>Type</t>
  </si>
  <si>
    <t>Item</t>
  </si>
  <si>
    <t>ASSIGNED
TO</t>
  </si>
  <si>
    <t>PROGRESS</t>
  </si>
  <si>
    <t>START</t>
  </si>
  <si>
    <t>END</t>
  </si>
  <si>
    <t>Weeks</t>
  </si>
  <si>
    <t>Days</t>
  </si>
  <si>
    <t>Stage</t>
  </si>
  <si>
    <t>Stage 0: Strategic Definition</t>
  </si>
  <si>
    <t>Task</t>
  </si>
  <si>
    <t>Project Cost</t>
  </si>
  <si>
    <t>Feasibility Studies</t>
  </si>
  <si>
    <t>Strategic Capability Identification</t>
  </si>
  <si>
    <t>Project Risks, Opportunities, Constraints and Dependencies</t>
  </si>
  <si>
    <t>Site Appraisals</t>
  </si>
  <si>
    <t>Define Requirements and outcomes</t>
  </si>
  <si>
    <t>Review Feedback from previous projects</t>
  </si>
  <si>
    <t>Stage 1: Preparation and Briefing</t>
  </si>
  <si>
    <t>Project Budget, Costs, and Revenues</t>
  </si>
  <si>
    <t>Site Information and Surveys</t>
  </si>
  <si>
    <t>Capability Identification</t>
  </si>
  <si>
    <t>Procurement Strategy</t>
  </si>
  <si>
    <t>Project Programme</t>
  </si>
  <si>
    <t>Funding and Investment Options</t>
  </si>
  <si>
    <t>Stage 2: Concept Design</t>
  </si>
  <si>
    <t>Concept Design</t>
  </si>
  <si>
    <t>Project Programme Development</t>
  </si>
  <si>
    <t>Cost Plan</t>
  </si>
  <si>
    <t>Stage 3: Spatial Coordination and Localisation</t>
  </si>
  <si>
    <t>Planning Application</t>
  </si>
  <si>
    <t>Locally Coordinated Design</t>
  </si>
  <si>
    <t>System Connection Applications</t>
  </si>
  <si>
    <t>Consultation and Community Engagement</t>
  </si>
  <si>
    <t>Stage 4: Technical Design</t>
  </si>
  <si>
    <t>Detailed Technical Design</t>
  </si>
  <si>
    <t>Building Regulations Application</t>
  </si>
  <si>
    <t>Construction Information</t>
  </si>
  <si>
    <t>Confirm Network Connections</t>
  </si>
  <si>
    <t>Spatially Coordinated Design</t>
  </si>
  <si>
    <t>Stage 5: Construction, Integration and Installation</t>
  </si>
  <si>
    <t>Commissioning</t>
  </si>
  <si>
    <t>Practical Completion</t>
  </si>
  <si>
    <t>Quality Monitoring</t>
  </si>
  <si>
    <t>Site Logistics</t>
  </si>
  <si>
    <t>Operations Manual</t>
  </si>
  <si>
    <t>Construction Programme</t>
  </si>
  <si>
    <t>Stage 6: Handover</t>
  </si>
  <si>
    <t>Project Performance Review</t>
  </si>
  <si>
    <t>Plan for Use Strategy</t>
  </si>
  <si>
    <t>Aftercare Tasks</t>
  </si>
  <si>
    <t>Post-Handover Evaluation</t>
  </si>
  <si>
    <t>Handover</t>
  </si>
  <si>
    <t>Stage 7: Use (and Operation)</t>
  </si>
  <si>
    <t>Customer Management</t>
  </si>
  <si>
    <t>Verify project outcomes</t>
  </si>
  <si>
    <t>Facilities management</t>
  </si>
  <si>
    <t>Asset management</t>
  </si>
  <si>
    <t>Post Commission evaluation</t>
  </si>
  <si>
    <t>Project Gant Chart provided by Net Zero Go. The intital tasks are aligned with the Net Zero Go plan of work</t>
  </si>
  <si>
    <t>Roles and Responsibilities</t>
  </si>
  <si>
    <t>R</t>
  </si>
  <si>
    <t>Responsible</t>
  </si>
  <si>
    <t>Assigned to complete the task or deliverable.</t>
  </si>
  <si>
    <t>A</t>
  </si>
  <si>
    <t>Accountable</t>
  </si>
  <si>
    <t>S</t>
  </si>
  <si>
    <t>Support</t>
  </si>
  <si>
    <t>Provides support during implementation.</t>
  </si>
  <si>
    <t>C</t>
  </si>
  <si>
    <t>Consulted</t>
  </si>
  <si>
    <t>An adviser, stakeholder, or subject matter expert who is consulted before a decision or action.</t>
  </si>
  <si>
    <t>I</t>
  </si>
  <si>
    <t>Informed</t>
  </si>
  <si>
    <t>Must be informed after a decision or action.</t>
  </si>
  <si>
    <t>Role</t>
  </si>
  <si>
    <t>Consultant</t>
  </si>
  <si>
    <t>Status</t>
  </si>
  <si>
    <t>RAID Log provided by Net Zero Go. The categories are aligned with Net Zero Go Risk Categories</t>
  </si>
  <si>
    <t>Project Sponsor</t>
  </si>
  <si>
    <t>PM</t>
  </si>
  <si>
    <t>Date raised</t>
  </si>
  <si>
    <t>Raised By</t>
  </si>
  <si>
    <t>Risk description</t>
  </si>
  <si>
    <t>Probability</t>
  </si>
  <si>
    <t>Impact</t>
  </si>
  <si>
    <t>Owner</t>
  </si>
  <si>
    <t>Risk categories</t>
  </si>
  <si>
    <t>Risk Categories</t>
  </si>
  <si>
    <t>Description</t>
  </si>
  <si>
    <t>Technical</t>
  </si>
  <si>
    <t>What the local energy project needs to do, what it is and how it performs in its environment and with related systems.</t>
  </si>
  <si>
    <t>Market</t>
  </si>
  <si>
    <t>Commercial arrangements for the local energy project that result in value being realised.</t>
  </si>
  <si>
    <t>Social</t>
  </si>
  <si>
    <t>People or groups involved in or impacted by a local energy project and its stakeholders, environment and related systems.</t>
  </si>
  <si>
    <t>Policy</t>
  </si>
  <si>
    <t>Government interventions to support or constrain a local energy project and its stakeholders, environment and related systems.</t>
  </si>
  <si>
    <t>Legal</t>
  </si>
  <si>
    <t>Law relating to a local energy project and its stakeholders, environment and related systems, including regulation.</t>
  </si>
  <si>
    <t>Economic</t>
  </si>
  <si>
    <t>Economic impact or constraints on a local energy project and its stakeholders, environment and related systems.</t>
  </si>
  <si>
    <t>Environment</t>
  </si>
  <si>
    <t>External effects associated with the development, production, utilisation, support and retirement of a local energy project and its stakeholders, environment and related systems.</t>
  </si>
  <si>
    <t>Organisation</t>
  </si>
  <si>
    <t>Organisation(s) delivering the project, including the supply chain.</t>
  </si>
  <si>
    <t>Project</t>
  </si>
  <si>
    <t>Delivery of local energy projects.</t>
  </si>
  <si>
    <t>Schedule</t>
  </si>
  <si>
    <t>Relating to timing or delay of the delivery of a local energy project due to internal and external factors.</t>
  </si>
  <si>
    <t>Position</t>
  </si>
  <si>
    <t xml:space="preserve">Project Gant chart provided by Net Zero Go. </t>
  </si>
  <si>
    <t>Project Milestone Chart</t>
  </si>
  <si>
    <t>Title</t>
  </si>
  <si>
    <t>Email</t>
  </si>
  <si>
    <t>Influence</t>
  </si>
  <si>
    <t>Priority</t>
  </si>
  <si>
    <t>SME?</t>
  </si>
  <si>
    <t>Decision-Maker</t>
  </si>
  <si>
    <t>Comm. Freq.</t>
  </si>
  <si>
    <t>Comm. Method</t>
  </si>
  <si>
    <t>Notes</t>
  </si>
  <si>
    <t>Don Lu</t>
  </si>
  <si>
    <t>Engineer</t>
  </si>
  <si>
    <t>donlu@email</t>
  </si>
  <si>
    <t>Yes</t>
  </si>
  <si>
    <t>Weekly</t>
  </si>
  <si>
    <t>In Person</t>
  </si>
  <si>
    <t>Ed Harris</t>
  </si>
  <si>
    <t>Finance</t>
  </si>
  <si>
    <t>ed@email</t>
  </si>
  <si>
    <t>No</t>
  </si>
  <si>
    <t>Monthly</t>
  </si>
  <si>
    <t>Jo Ann</t>
  </si>
  <si>
    <t>Design</t>
  </si>
  <si>
    <t>jo@email</t>
  </si>
  <si>
    <t>Phone</t>
  </si>
  <si>
    <t>Team</t>
  </si>
  <si>
    <t>Name</t>
  </si>
  <si>
    <t>Leadership</t>
  </si>
  <si>
    <t>Accountable for delivery. Authority to progress project through goverance stages</t>
  </si>
  <si>
    <t>Lead Technical Consultant</t>
  </si>
  <si>
    <t>Mrs Consultant</t>
  </si>
  <si>
    <t>My Super Project</t>
  </si>
  <si>
    <t>Steve Buscemi</t>
  </si>
  <si>
    <t>Blandford</t>
  </si>
  <si>
    <t>Project title</t>
  </si>
  <si>
    <t>Lead organisation</t>
  </si>
  <si>
    <t>How to use this document</t>
  </si>
  <si>
    <t>Project officer</t>
  </si>
  <si>
    <t>Miss Project Officer</t>
  </si>
  <si>
    <t xml:space="preserve">Risk </t>
  </si>
  <si>
    <t>Risk 1</t>
  </si>
  <si>
    <t>Risk Score</t>
  </si>
  <si>
    <t>Effect of Impact on cost, quality and timetable</t>
  </si>
  <si>
    <t>Mitigation</t>
  </si>
  <si>
    <t>Risk Status</t>
  </si>
  <si>
    <t>Open</t>
  </si>
  <si>
    <t>Assessed</t>
  </si>
  <si>
    <t>Controlled</t>
  </si>
  <si>
    <t>Triggered</t>
  </si>
  <si>
    <t>Closed</t>
  </si>
  <si>
    <t>Actions required</t>
  </si>
  <si>
    <t>Probability after mitigation</t>
  </si>
  <si>
    <t>Impact after mitigation</t>
  </si>
  <si>
    <t>Risk Score after mitigation</t>
  </si>
  <si>
    <t>Risk and mitigation Log</t>
  </si>
  <si>
    <t>Mitigation Cost</t>
  </si>
  <si>
    <t>RACIS Matrix - Enter your team and allocate responsibilities using the dropdowns in the matrix below</t>
  </si>
  <si>
    <t>1. Fill out project details</t>
  </si>
  <si>
    <t>Score after mitigation</t>
  </si>
  <si>
    <t>Score before mitigation</t>
  </si>
  <si>
    <t>Cost of mitigation</t>
  </si>
  <si>
    <t>Stage project affected</t>
  </si>
  <si>
    <t>Activity Affected</t>
  </si>
  <si>
    <t>Risk Category</t>
  </si>
  <si>
    <t>concerned citizen</t>
  </si>
  <si>
    <t>No effect</t>
  </si>
  <si>
    <t>Actions to achieve mitigation</t>
  </si>
  <si>
    <t>2. Review the stage activites and stages below.</t>
  </si>
  <si>
    <t>3. Fill out personal and responibilities</t>
  </si>
  <si>
    <t>4. Review and update schedule if required</t>
  </si>
  <si>
    <t>5. Fill out Risk log</t>
  </si>
  <si>
    <t>Project Schedule - update as required</t>
  </si>
  <si>
    <t>This provides a simple milestone chart for your project.  This runs off data in the project schedule tab</t>
  </si>
  <si>
    <t xml:space="preserve">Stakeholder name </t>
  </si>
  <si>
    <t>Interest</t>
  </si>
  <si>
    <t>dfsd</t>
  </si>
  <si>
    <t>sdfs</t>
  </si>
  <si>
    <t>fsdf</t>
  </si>
  <si>
    <t>sadfsdf</t>
  </si>
  <si>
    <t>sdafs</t>
  </si>
  <si>
    <t>sdf</t>
  </si>
  <si>
    <t>df</t>
  </si>
  <si>
    <t>new name</t>
  </si>
  <si>
    <t>Current Level</t>
  </si>
  <si>
    <t>Required Level</t>
  </si>
  <si>
    <t>Commitment</t>
  </si>
  <si>
    <t>P - passive, -1 against, 0 neutral,1 supportive</t>
  </si>
  <si>
    <t>P</t>
  </si>
  <si>
    <t>Stakeholder log</t>
  </si>
  <si>
    <t>Net Zero Go project activites and stages</t>
  </si>
  <si>
    <t xml:space="preserve">Edit these to change lookup lists in Risks </t>
  </si>
  <si>
    <t>6. Fill out stakeholder mapping</t>
  </si>
  <si>
    <t>Edit yellow fields</t>
  </si>
  <si>
    <t>Update progress, dates and assignees</t>
  </si>
  <si>
    <t>Document Version</t>
  </si>
  <si>
    <t>removed macros</t>
  </si>
  <si>
    <t>initial release</t>
  </si>
  <si>
    <t xml:space="preserve">Added risk dropdowns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</si>
</sst>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mmm\ d\,\ yyyy"/>
    <numFmt numFmtId="165" formatCode="d"/>
    <numFmt numFmtId="166" formatCode="dd/mm/yyyy;@"/>
    <numFmt numFmtId="167" formatCode="[$-F800]dddd\,\ mmmm\ dd\,\ yyyy"/>
    <numFmt numFmtId="168" formatCode="&quot;£&quot;#,##0"/>
    <numFmt numFmtId="169" formatCode="0.0"/>
  </numFmts>
  <fonts count="63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ajor"/>
    </font>
    <font>
      <sz val="10"/>
      <name val="Calibri"/>
      <family val="2"/>
      <scheme val="minor"/>
    </font>
    <font>
      <u/>
      <sz val="11"/>
      <color indexed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0"/>
      <name val="Calibri"/>
      <family val="2"/>
      <scheme val="minor"/>
    </font>
    <font>
      <b/>
      <sz val="22"/>
      <color theme="1" tint="0.34998626667073579"/>
      <name val="Calibri"/>
      <family val="2"/>
      <scheme val="major"/>
    </font>
    <font>
      <b/>
      <sz val="11"/>
      <color theme="1" tint="0.499984740745262"/>
      <name val="Calibri"/>
      <family val="2"/>
      <scheme val="minor"/>
    </font>
    <font>
      <sz val="10"/>
      <color theme="1" tint="0.499984740745262"/>
      <name val="Arial"/>
      <family val="2"/>
    </font>
    <font>
      <sz val="11"/>
      <color theme="0"/>
      <name val="Calibri"/>
      <family val="2"/>
      <scheme val="minor"/>
    </font>
    <font>
      <sz val="9"/>
      <color theme="1" tint="0.499984740745262"/>
      <name val="Arial"/>
      <family val="2"/>
    </font>
    <font>
      <u/>
      <sz val="9"/>
      <color theme="4" tint="-0.249977111117893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Source Sans Pro"/>
      <family val="2"/>
    </font>
    <font>
      <u/>
      <sz val="11"/>
      <color indexed="12"/>
      <name val="Source Sans Pro"/>
      <family val="2"/>
    </font>
    <font>
      <i/>
      <sz val="11"/>
      <color theme="1"/>
      <name val="Source Sans Pro"/>
      <family val="2"/>
    </font>
    <font>
      <b/>
      <sz val="14"/>
      <color rgb="FF595959"/>
      <name val="Calibri"/>
      <family val="2"/>
    </font>
    <font>
      <sz val="11"/>
      <color rgb="FF595959"/>
      <name val="Calibri"/>
      <family val="2"/>
    </font>
    <font>
      <sz val="14"/>
      <color rgb="FF595959"/>
      <name val="Calibri"/>
      <family val="2"/>
    </font>
    <font>
      <u/>
      <sz val="10"/>
      <color rgb="FF0000FF"/>
      <name val="Arial"/>
      <family val="2"/>
    </font>
    <font>
      <sz val="11"/>
      <color theme="1"/>
      <name val="Calibri"/>
      <family val="2"/>
    </font>
    <font>
      <sz val="9"/>
      <color rgb="FF7F7F7F"/>
      <name val="Calibri"/>
      <family val="2"/>
    </font>
    <font>
      <b/>
      <sz val="11"/>
      <color rgb="FF1E4E79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b/>
      <sz val="14"/>
      <color rgb="FFE2EFD9"/>
      <name val="Calibri"/>
      <family val="2"/>
    </font>
    <font>
      <b/>
      <sz val="12"/>
      <color rgb="FF548135"/>
      <name val="Calibri"/>
      <family val="2"/>
    </font>
    <font>
      <b/>
      <sz val="14"/>
      <color rgb="FFFBE4D5"/>
      <name val="Calibri"/>
      <family val="2"/>
    </font>
    <font>
      <b/>
      <sz val="12"/>
      <color rgb="FFC55A11"/>
      <name val="Calibri"/>
      <family val="2"/>
    </font>
    <font>
      <b/>
      <sz val="14"/>
      <color rgb="FFE3D0F1"/>
      <name val="Calibri"/>
      <family val="2"/>
    </font>
    <font>
      <b/>
      <sz val="12"/>
      <color rgb="FF542478"/>
      <name val="Calibri"/>
      <family val="2"/>
    </font>
    <font>
      <b/>
      <sz val="14"/>
      <color rgb="FFDEEAF6"/>
      <name val="Calibri"/>
      <family val="2"/>
    </font>
    <font>
      <b/>
      <sz val="12"/>
      <color rgb="FF2E75B5"/>
      <name val="Calibri"/>
      <family val="2"/>
    </font>
    <font>
      <b/>
      <sz val="14"/>
      <color rgb="FFFEF2CB"/>
      <name val="Calibri"/>
      <family val="2"/>
    </font>
    <font>
      <b/>
      <sz val="12"/>
      <color rgb="FFBF9000"/>
      <name val="Calibri"/>
      <family val="2"/>
    </font>
    <font>
      <sz val="9"/>
      <color theme="1"/>
      <name val="Calibri"/>
      <family val="2"/>
      <scheme val="minor"/>
    </font>
    <font>
      <b/>
      <i/>
      <sz val="12"/>
      <color theme="1"/>
      <name val="Source Sans Pro"/>
      <family val="2"/>
    </font>
    <font>
      <sz val="8"/>
      <color rgb="FF000000"/>
      <name val="Raleway"/>
    </font>
    <font>
      <u/>
      <sz val="11"/>
      <color rgb="FF0000FF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theme="1"/>
      <name val="Segoe UI"/>
      <family val="2"/>
    </font>
    <font>
      <b/>
      <sz val="11"/>
      <color rgb="FF595959"/>
      <name val="Calibri"/>
      <family val="2"/>
    </font>
    <font>
      <sz val="9"/>
      <color indexed="81"/>
      <name val="Tahoma"/>
      <charset val="1"/>
    </font>
    <font>
      <sz val="10"/>
      <color rgb="FF000000"/>
      <name val="Raleway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0"/>
      <color theme="0"/>
      <name val="Segoe UI"/>
      <family val="2"/>
    </font>
  </fonts>
  <fills count="2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BDD6EE"/>
        <bgColor rgb="FFBDD6EE"/>
      </patternFill>
    </fill>
    <fill>
      <patternFill patternType="solid">
        <fgColor rgb="FF2E75B5"/>
        <bgColor rgb="FF2E75B5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theme="7"/>
        <bgColor theme="7"/>
      </patternFill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4"/>
      </patternFill>
    </fill>
  </fills>
  <borders count="33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hair">
        <color theme="0" tint="-0.14990691854609822"/>
      </top>
      <bottom style="hair">
        <color theme="0" tint="-0.1499069185460982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hair">
        <color rgb="FFA5A5A5"/>
      </left>
      <right style="hair">
        <color rgb="FFA5A5A5"/>
      </right>
      <top style="hair">
        <color rgb="FFA5A5A5"/>
      </top>
      <bottom style="hair">
        <color rgb="FFA5A5A5"/>
      </bottom>
      <diagonal/>
    </border>
    <border>
      <left style="hair">
        <color rgb="FFA5A5A5"/>
      </left>
      <right style="thin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 style="hair">
        <color rgb="FFA5A5A5"/>
      </right>
      <top style="thin">
        <color rgb="FFA5A5A5"/>
      </top>
      <bottom style="hair">
        <color rgb="FFA5A5A5"/>
      </bottom>
      <diagonal/>
    </border>
    <border>
      <left style="hair">
        <color rgb="FFA5A5A5"/>
      </left>
      <right style="hair">
        <color rgb="FFA5A5A5"/>
      </right>
      <top style="thin">
        <color rgb="FFA5A5A5"/>
      </top>
      <bottom style="hair">
        <color rgb="FFA5A5A5"/>
      </bottom>
      <diagonal/>
    </border>
    <border>
      <left style="hair">
        <color rgb="FFA5A5A5"/>
      </left>
      <right style="thin">
        <color rgb="FFA5A5A5"/>
      </right>
      <top style="thin">
        <color rgb="FFA5A5A5"/>
      </top>
      <bottom style="hair">
        <color rgb="FFA5A5A5"/>
      </bottom>
      <diagonal/>
    </border>
    <border>
      <left style="thin">
        <color rgb="FFA5A5A5"/>
      </left>
      <right style="hair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 style="hair">
        <color rgb="FFA5A5A5"/>
      </right>
      <top style="hair">
        <color rgb="FFA5A5A5"/>
      </top>
      <bottom style="thin">
        <color rgb="FFA5A5A5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19" borderId="0" applyNumberFormat="0" applyBorder="0" applyAlignment="0" applyProtection="0"/>
  </cellStyleXfs>
  <cellXfs count="1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6" fillId="7" borderId="1" xfId="0" applyFont="1" applyFill="1" applyBorder="1" applyAlignment="1">
      <alignment horizontal="left" vertical="center" indent="1"/>
    </xf>
    <xf numFmtId="0" fontId="6" fillId="7" borderId="1" xfId="0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/>
    </xf>
    <xf numFmtId="165" fontId="11" fillId="3" borderId="9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left" vertical="center" indent="2"/>
    </xf>
    <xf numFmtId="0" fontId="0" fillId="2" borderId="2" xfId="0" applyFill="1" applyBorder="1" applyAlignment="1">
      <alignment horizontal="center" vertical="center"/>
    </xf>
    <xf numFmtId="9" fontId="4" fillId="2" borderId="2" xfId="2" applyFont="1" applyFill="1" applyBorder="1" applyAlignment="1">
      <alignment horizontal="center" vertical="center"/>
    </xf>
    <xf numFmtId="9" fontId="4" fillId="5" borderId="2" xfId="2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indent="2"/>
    </xf>
    <xf numFmtId="0" fontId="0" fillId="4" borderId="2" xfId="0" applyFill="1" applyBorder="1" applyAlignment="1">
      <alignment horizontal="center" vertical="center"/>
    </xf>
    <xf numFmtId="9" fontId="4" fillId="4" borderId="2" xfId="2" applyFont="1" applyFill="1" applyBorder="1" applyAlignment="1">
      <alignment horizontal="center" vertical="center"/>
    </xf>
    <xf numFmtId="14" fontId="18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9" fillId="0" borderId="0" xfId="0" applyFont="1"/>
    <xf numFmtId="0" fontId="19" fillId="0" borderId="0" xfId="1" applyFont="1" applyAlignment="1" applyProtection="1"/>
    <xf numFmtId="0" fontId="21" fillId="0" borderId="0" xfId="0" applyFont="1"/>
    <xf numFmtId="0" fontId="0" fillId="5" borderId="3" xfId="0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6" fontId="0" fillId="8" borderId="3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4" fillId="5" borderId="2" xfId="0" applyNumberFormat="1" applyFon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1" applyFont="1" applyAlignment="1" applyProtection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 applyAlignment="1">
      <alignment horizontal="right"/>
    </xf>
    <xf numFmtId="0" fontId="30" fillId="0" borderId="0" xfId="0" applyFont="1"/>
    <xf numFmtId="0" fontId="31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6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8" fillId="12" borderId="0" xfId="0" applyFont="1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13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10" borderId="0" xfId="0" applyFont="1" applyFill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14" borderId="0" xfId="0" applyFont="1" applyFill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6" fillId="0" borderId="0" xfId="0" applyFont="1" applyAlignment="1">
      <alignment horizontal="right" vertical="center"/>
    </xf>
    <xf numFmtId="9" fontId="0" fillId="0" borderId="0" xfId="0" applyNumberFormat="1"/>
    <xf numFmtId="9" fontId="28" fillId="0" borderId="0" xfId="0" applyNumberFormat="1" applyFont="1"/>
    <xf numFmtId="9" fontId="31" fillId="0" borderId="0" xfId="0" applyNumberFormat="1" applyFont="1" applyAlignment="1">
      <alignment vertical="center"/>
    </xf>
    <xf numFmtId="0" fontId="47" fillId="0" borderId="0" xfId="0" applyFont="1"/>
    <xf numFmtId="0" fontId="7" fillId="0" borderId="10" xfId="0" applyFont="1" applyBorder="1"/>
    <xf numFmtId="0" fontId="21" fillId="0" borderId="10" xfId="0" applyFont="1" applyBorder="1"/>
    <xf numFmtId="0" fontId="47" fillId="0" borderId="10" xfId="0" applyFont="1" applyBorder="1"/>
    <xf numFmtId="0" fontId="26" fillId="0" borderId="10" xfId="0" applyFont="1" applyBorder="1"/>
    <xf numFmtId="0" fontId="26" fillId="0" borderId="10" xfId="0" applyFont="1" applyBorder="1" applyAlignment="1">
      <alignment horizontal="center"/>
    </xf>
    <xf numFmtId="0" fontId="5" fillId="0" borderId="0" xfId="0" applyFont="1"/>
    <xf numFmtId="0" fontId="48" fillId="15" borderId="13" xfId="0" applyFont="1" applyFill="1" applyBorder="1" applyAlignment="1">
      <alignment vertical="center" wrapText="1"/>
    </xf>
    <xf numFmtId="0" fontId="48" fillId="15" borderId="14" xfId="0" applyFont="1" applyFill="1" applyBorder="1" applyAlignment="1">
      <alignment vertical="center" wrapText="1"/>
    </xf>
    <xf numFmtId="0" fontId="5" fillId="16" borderId="2" xfId="0" applyFont="1" applyFill="1" applyBorder="1" applyAlignment="1">
      <alignment horizontal="left" vertical="center" indent="1"/>
    </xf>
    <xf numFmtId="0" fontId="5" fillId="16" borderId="2" xfId="0" applyFont="1" applyFill="1" applyBorder="1" applyAlignment="1">
      <alignment horizontal="center" vertical="center"/>
    </xf>
    <xf numFmtId="9" fontId="4" fillId="16" borderId="2" xfId="2" applyFont="1" applyFill="1" applyBorder="1" applyAlignment="1">
      <alignment horizontal="center" vertical="center"/>
    </xf>
    <xf numFmtId="166" fontId="0" fillId="16" borderId="2" xfId="0" applyNumberFormat="1" applyFill="1" applyBorder="1" applyAlignment="1">
      <alignment horizontal="center" vertical="center"/>
    </xf>
    <xf numFmtId="166" fontId="4" fillId="16" borderId="2" xfId="0" applyNumberFormat="1" applyFont="1" applyFill="1" applyBorder="1" applyAlignment="1">
      <alignment horizontal="center" vertical="center"/>
    </xf>
    <xf numFmtId="1" fontId="4" fillId="16" borderId="2" xfId="0" applyNumberFormat="1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1"/>
    </xf>
    <xf numFmtId="0" fontId="0" fillId="8" borderId="0" xfId="0" applyFill="1"/>
    <xf numFmtId="0" fontId="0" fillId="17" borderId="10" xfId="0" applyFill="1" applyBorder="1"/>
    <xf numFmtId="0" fontId="0" fillId="3" borderId="16" xfId="0" applyFill="1" applyBorder="1"/>
    <xf numFmtId="0" fontId="0" fillId="3" borderId="10" xfId="0" applyFill="1" applyBorder="1"/>
    <xf numFmtId="0" fontId="0" fillId="3" borderId="15" xfId="0" applyFill="1" applyBorder="1" applyAlignment="1">
      <alignment horizontal="center"/>
    </xf>
    <xf numFmtId="0" fontId="4" fillId="18" borderId="0" xfId="0" applyFont="1" applyFill="1" applyAlignment="1">
      <alignment horizontal="left"/>
    </xf>
    <xf numFmtId="0" fontId="14" fillId="6" borderId="19" xfId="0" applyFont="1" applyFill="1" applyBorder="1" applyAlignment="1">
      <alignment horizontal="center" vertical="center" shrinkToFit="1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20" fillId="0" borderId="0" xfId="1" applyFont="1" applyAlignment="1" applyProtection="1">
      <alignment horizontal="left" vertical="center"/>
    </xf>
    <xf numFmtId="0" fontId="33" fillId="9" borderId="0" xfId="0" applyFont="1" applyFill="1" applyAlignment="1">
      <alignment horizontal="left" vertical="center" textRotation="90" wrapText="1"/>
    </xf>
    <xf numFmtId="0" fontId="34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 applyAlignment="1">
      <alignment vertical="top" textRotation="180"/>
    </xf>
    <xf numFmtId="0" fontId="34" fillId="0" borderId="20" xfId="0" applyFont="1" applyBorder="1"/>
    <xf numFmtId="0" fontId="34" fillId="0" borderId="21" xfId="0" applyFont="1" applyBorder="1"/>
    <xf numFmtId="0" fontId="35" fillId="0" borderId="22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4" fillId="0" borderId="22" xfId="0" applyFont="1" applyBorder="1"/>
    <xf numFmtId="0" fontId="34" fillId="0" borderId="23" xfId="0" applyFont="1" applyBorder="1"/>
    <xf numFmtId="0" fontId="34" fillId="0" borderId="24" xfId="0" applyFont="1" applyBorder="1"/>
    <xf numFmtId="0" fontId="34" fillId="0" borderId="25" xfId="0" applyFont="1" applyBorder="1"/>
    <xf numFmtId="0" fontId="23" fillId="7" borderId="1" xfId="0" applyFont="1" applyFill="1" applyBorder="1" applyAlignment="1">
      <alignment horizontal="left" vertical="center" indent="1"/>
    </xf>
    <xf numFmtId="0" fontId="34" fillId="0" borderId="0" xfId="0" applyFont="1" applyAlignment="1">
      <alignment vertical="top"/>
    </xf>
    <xf numFmtId="0" fontId="29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28" fillId="0" borderId="0" xfId="0" applyFont="1" applyAlignment="1">
      <alignment wrapText="1"/>
    </xf>
    <xf numFmtId="0" fontId="54" fillId="0" borderId="0" xfId="0" applyFont="1" applyAlignment="1">
      <alignment vertical="center"/>
    </xf>
    <xf numFmtId="168" fontId="28" fillId="0" borderId="0" xfId="0" applyNumberFormat="1" applyFont="1"/>
    <xf numFmtId="0" fontId="48" fillId="20" borderId="14" xfId="0" applyFont="1" applyFill="1" applyBorder="1" applyAlignment="1">
      <alignment horizontal="center" vertical="center" textRotation="180" wrapText="1"/>
    </xf>
    <xf numFmtId="0" fontId="48" fillId="20" borderId="0" xfId="0" applyFont="1" applyFill="1" applyAlignment="1">
      <alignment vertical="center" wrapText="1"/>
    </xf>
    <xf numFmtId="0" fontId="48" fillId="21" borderId="14" xfId="0" applyFont="1" applyFill="1" applyBorder="1" applyAlignment="1">
      <alignment horizontal="center" vertical="center" textRotation="180" wrapText="1"/>
    </xf>
    <xf numFmtId="0" fontId="5" fillId="16" borderId="27" xfId="0" applyFont="1" applyFill="1" applyBorder="1" applyAlignment="1">
      <alignment horizontal="left" vertical="center" indent="1"/>
    </xf>
    <xf numFmtId="0" fontId="0" fillId="5" borderId="0" xfId="0" applyFill="1"/>
    <xf numFmtId="0" fontId="0" fillId="0" borderId="0" xfId="0" pivotButton="1"/>
    <xf numFmtId="14" fontId="0" fillId="0" borderId="0" xfId="0" applyNumberFormat="1"/>
    <xf numFmtId="167" fontId="0" fillId="5" borderId="0" xfId="0" applyNumberForma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8" borderId="0" xfId="0" applyNumberFormat="1" applyFill="1" applyAlignment="1">
      <alignment horizontal="center" vertical="center"/>
    </xf>
    <xf numFmtId="0" fontId="56" fillId="15" borderId="14" xfId="0" applyFont="1" applyFill="1" applyBorder="1" applyAlignment="1">
      <alignment vertical="center" wrapText="1"/>
    </xf>
    <xf numFmtId="0" fontId="57" fillId="0" borderId="0" xfId="0" applyFont="1"/>
    <xf numFmtId="0" fontId="50" fillId="0" borderId="0" xfId="0" applyFont="1"/>
    <xf numFmtId="0" fontId="58" fillId="0" borderId="0" xfId="0" applyFont="1"/>
    <xf numFmtId="0" fontId="59" fillId="22" borderId="0" xfId="0" applyFont="1" applyFill="1" applyAlignment="1">
      <alignment horizontal="left" vertical="center" indent="1"/>
    </xf>
    <xf numFmtId="0" fontId="52" fillId="19" borderId="0" xfId="5"/>
    <xf numFmtId="0" fontId="53" fillId="0" borderId="11" xfId="0" applyFont="1" applyBorder="1" applyAlignment="1">
      <alignment vertical="center" wrapText="1"/>
    </xf>
    <xf numFmtId="14" fontId="53" fillId="0" borderId="11" xfId="0" applyNumberFormat="1" applyFont="1" applyBorder="1" applyAlignment="1">
      <alignment vertical="center" wrapText="1"/>
    </xf>
    <xf numFmtId="168" fontId="53" fillId="0" borderId="11" xfId="0" applyNumberFormat="1" applyFont="1" applyBorder="1" applyAlignment="1">
      <alignment vertical="center" wrapText="1"/>
    </xf>
    <xf numFmtId="0" fontId="60" fillId="8" borderId="28" xfId="0" applyFont="1" applyFill="1" applyBorder="1"/>
    <xf numFmtId="0" fontId="60" fillId="8" borderId="17" xfId="0" applyFont="1" applyFill="1" applyBorder="1"/>
    <xf numFmtId="0" fontId="61" fillId="8" borderId="17" xfId="4" applyFont="1" applyFill="1" applyBorder="1"/>
    <xf numFmtId="0" fontId="60" fillId="0" borderId="11" xfId="0" applyFont="1" applyBorder="1" applyAlignment="1">
      <alignment vertical="center" wrapText="1"/>
    </xf>
    <xf numFmtId="0" fontId="62" fillId="0" borderId="22" xfId="0" applyFont="1" applyBorder="1" applyAlignment="1">
      <alignment horizontal="center" vertical="center"/>
    </xf>
    <xf numFmtId="0" fontId="60" fillId="8" borderId="29" xfId="0" applyFont="1" applyFill="1" applyBorder="1"/>
    <xf numFmtId="0" fontId="60" fillId="8" borderId="30" xfId="0" applyFont="1" applyFill="1" applyBorder="1"/>
    <xf numFmtId="0" fontId="60" fillId="8" borderId="31" xfId="0" applyFont="1" applyFill="1" applyBorder="1"/>
    <xf numFmtId="0" fontId="60" fillId="8" borderId="32" xfId="0" applyFont="1" applyFill="1" applyBorder="1"/>
    <xf numFmtId="0" fontId="60" fillId="8" borderId="12" xfId="0" applyFont="1" applyFill="1" applyBorder="1" applyAlignment="1">
      <alignment vertical="center" wrapText="1"/>
    </xf>
    <xf numFmtId="169" fontId="0" fillId="0" borderId="0" xfId="0" applyNumberFormat="1"/>
    <xf numFmtId="0" fontId="20" fillId="0" borderId="0" xfId="1" applyFont="1" applyAlignment="1" applyProtection="1">
      <alignment horizontal="left" vertical="center"/>
    </xf>
    <xf numFmtId="167" fontId="0" fillId="5" borderId="4" xfId="0" applyNumberFormat="1" applyFill="1" applyBorder="1" applyAlignment="1">
      <alignment horizontal="center" vertical="center"/>
    </xf>
    <xf numFmtId="167" fontId="0" fillId="5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left" vertical="center" wrapText="1" indent="1"/>
    </xf>
    <xf numFmtId="164" fontId="0" fillId="3" borderId="1" xfId="0" applyNumberFormat="1" applyFill="1" applyBorder="1" applyAlignment="1">
      <alignment horizontal="left" vertical="center" wrapText="1" indent="1"/>
    </xf>
    <xf numFmtId="164" fontId="0" fillId="3" borderId="7" xfId="0" applyNumberFormat="1" applyFill="1" applyBorder="1" applyAlignment="1">
      <alignment horizontal="left" vertical="center" wrapText="1" indent="1"/>
    </xf>
    <xf numFmtId="167" fontId="0" fillId="0" borderId="4" xfId="0" applyNumberForma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0" fontId="0" fillId="18" borderId="16" xfId="0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14" fontId="53" fillId="0" borderId="12" xfId="0" applyNumberFormat="1" applyFont="1" applyBorder="1" applyAlignment="1">
      <alignment vertical="center" wrapText="1"/>
    </xf>
    <xf numFmtId="0" fontId="53" fillId="0" borderId="12" xfId="0" applyFont="1" applyBorder="1" applyAlignment="1">
      <alignment vertical="center" wrapText="1"/>
    </xf>
    <xf numFmtId="0" fontId="53" fillId="0" borderId="11" xfId="0" applyNumberFormat="1" applyFont="1" applyBorder="1" applyAlignment="1">
      <alignment vertical="center" wrapText="1"/>
    </xf>
  </cellXfs>
  <cellStyles count="6">
    <cellStyle name="Hyperlink" xfId="1" builtinId="8" customBuiltin="1"/>
    <cellStyle name="Hyperlink 2" xfId="3" xr:uid="{814615A3-D517-4192-B580-4C3B0351F4C3}"/>
    <cellStyle name="Hyperlink 3" xfId="4" xr:uid="{1705627D-C2B4-4E91-816A-C332F72B2246}"/>
    <cellStyle name="Neutral" xfId="5" builtinId="28"/>
    <cellStyle name="Normal" xfId="0" builtinId="0"/>
    <cellStyle name="Per cent" xfId="2" builtinId="5"/>
  </cellStyles>
  <dxfs count="86">
    <dxf>
      <fill>
        <patternFill>
          <bgColor theme="8" tint="0.39994506668294322"/>
        </patternFill>
      </fill>
      <border>
        <left/>
        <right/>
      </border>
    </dxf>
    <dxf>
      <fill>
        <patternFill>
          <bgColor theme="6" tint="0.59996337778862885"/>
        </patternFill>
      </fill>
    </dxf>
    <dxf>
      <fill>
        <patternFill>
          <bgColor theme="2" tint="-0.499984740745262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ont>
        <b/>
        <i val="0"/>
        <color theme="1" tint="0.24994659260841701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 tint="-0.24994659260841701"/>
        </patternFill>
      </fill>
    </dxf>
    <dxf>
      <font>
        <b/>
        <i val="0"/>
        <color theme="1" tint="0.24994659260841701"/>
      </font>
      <fill>
        <patternFill>
          <bgColor theme="0"/>
        </patternFill>
      </fill>
      <border>
        <left style="thin">
          <color theme="5" tint="0.39991454817346722"/>
        </left>
        <top/>
      </border>
    </dxf>
    <dxf>
      <fill>
        <patternFill patternType="solid">
          <fgColor theme="7"/>
          <bgColor theme="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9"/>
          <bgColor theme="9"/>
        </patternFill>
      </fill>
    </dxf>
    <dxf>
      <font>
        <b/>
        <i val="0"/>
        <color theme="1" tint="0.34998626667073579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/>
        </patternFill>
      </fill>
    </dxf>
    <dxf>
      <font>
        <b/>
        <i val="0"/>
        <color theme="1" tint="0.34998626667073579"/>
      </font>
      <fill>
        <patternFill>
          <bgColor theme="0"/>
        </patternFill>
      </fill>
      <border>
        <top style="thin">
          <color theme="5" tint="-0.24994659260841701"/>
        </top>
      </border>
    </dxf>
    <dxf>
      <font>
        <b/>
        <i val="0"/>
        <color theme="1" tint="0.24994659260841701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 tint="-0.24994659260841701"/>
        </patternFill>
      </fill>
    </dxf>
    <dxf>
      <font>
        <b/>
        <i val="0"/>
        <color theme="1" tint="0.24994659260841701"/>
      </font>
      <fill>
        <patternFill>
          <bgColor theme="0"/>
        </patternFill>
      </fill>
      <border>
        <left style="thin">
          <color theme="5" tint="0.39991454817346722"/>
        </left>
        <top/>
      </border>
    </dxf>
    <dxf>
      <font>
        <b/>
        <i val="0"/>
        <color theme="1" tint="0.24994659260841701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 tint="-0.24994659260841701"/>
        </patternFill>
      </fill>
    </dxf>
    <dxf>
      <font>
        <b/>
        <i val="0"/>
        <color theme="1" tint="0.24994659260841701"/>
      </font>
      <fill>
        <patternFill>
          <bgColor theme="0"/>
        </patternFill>
      </fill>
      <border>
        <left style="thin">
          <color theme="5" tint="0.39991454817346722"/>
        </left>
        <top/>
      </border>
    </dxf>
    <dxf>
      <font>
        <b/>
        <i val="0"/>
        <color theme="1" tint="0.24994659260841701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 tint="-0.24994659260841701"/>
        </patternFill>
      </fill>
    </dxf>
    <dxf>
      <font>
        <b/>
        <i val="0"/>
        <color theme="1" tint="0.24994659260841701"/>
      </font>
      <fill>
        <patternFill>
          <bgColor theme="0"/>
        </patternFill>
      </fill>
      <border>
        <left style="thin">
          <color theme="5" tint="0.39991454817346722"/>
        </left>
        <top/>
      </border>
    </dxf>
    <dxf>
      <font>
        <b/>
        <i val="0"/>
        <color theme="1" tint="0.24994659260841701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theme="6" tint="-0.24994659260841701"/>
        </patternFill>
      </fill>
    </dxf>
    <dxf>
      <font>
        <b/>
        <i val="0"/>
        <color theme="1" tint="0.24994659260841701"/>
      </font>
      <fill>
        <patternFill>
          <bgColor theme="0"/>
        </patternFill>
      </fill>
      <border>
        <left style="thin">
          <color theme="5" tint="0.39991454817346722"/>
        </left>
        <top/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rgb="FFA5A5A5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rgb="FFA5A5A5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rgb="FFA5A5A5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rgb="FFA5A5A5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Segoe UI"/>
        <family val="2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fill>
        <patternFill patternType="solid">
          <fgColor indexed="64"/>
          <bgColor rgb="FFD9D9D9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8" formatCode="&quot;£&quot;#,##0"/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9" formatCode="dd/mm/yyyy"/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Raleway"/>
        <scheme val="none"/>
      </font>
      <fill>
        <patternFill patternType="solid">
          <fgColor indexed="64"/>
          <bgColor rgb="FFD9D9D9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7" tint="0.79998168889431442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fill>
        <patternFill patternType="solid">
          <fgColor indexed="64"/>
          <bgColor theme="6" tint="0.79998168889431442"/>
        </patternFill>
      </fill>
      <alignment horizontal="left" vertical="center" textRotation="0" wrapText="0" indent="1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border outline="0">
        <top style="medium">
          <color theme="0" tint="-0.14996795556505021"/>
        </top>
      </border>
    </dxf>
    <dxf>
      <fill>
        <patternFill patternType="solid">
          <fgColor indexed="64"/>
          <bgColor theme="7" tint="0.79998168889431442"/>
        </patternFill>
      </fill>
      <alignment horizontal="left" vertical="center" textRotation="0" wrapText="0" indent="2" justifyLastLine="0" shrinkToFit="0" readingOrder="0"/>
    </dxf>
    <dxf>
      <border outline="0">
        <bottom style="medium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0" indent="1" justifyLastLine="0" shrinkToFit="0" readingOrder="0"/>
    </dxf>
    <dxf>
      <border>
        <left style="thin">
          <color theme="0" tint="-0.24994659260841701"/>
        </left>
      </border>
    </dxf>
    <dxf>
      <border>
        <left style="thin">
          <color theme="0" tint="-0.24994659260841701"/>
        </left>
      </border>
    </dxf>
    <dxf>
      <border>
        <top style="thin">
          <color theme="4" tint="0.39994506668294322"/>
        </top>
      </border>
    </dxf>
    <dxf>
      <fill>
        <patternFill>
          <bgColor theme="0" tint="-4.9989318521683403E-2"/>
        </patternFill>
      </fill>
      <border>
        <top style="thin">
          <color theme="4" tint="0.39994506668294322"/>
        </top>
      </border>
    </dxf>
    <dxf>
      <font>
        <b/>
        <color theme="1"/>
      </font>
    </dxf>
    <dxf>
      <font>
        <b val="0"/>
        <i val="0"/>
        <color theme="1"/>
      </font>
      <border>
        <left style="thin">
          <color theme="4"/>
        </left>
      </border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oDoList" pivot="0" count="9" xr9:uid="{00000000-0011-0000-FFFF-FFFF00000000}">
      <tableStyleElement type="wholeTable" dxfId="85"/>
      <tableStyleElement type="headerRow" dxfId="84"/>
      <tableStyleElement type="totalRow" dxfId="83"/>
      <tableStyleElement type="firstColumn" dxfId="82"/>
      <tableStyleElement type="lastColumn" dxfId="81"/>
      <tableStyleElement type="firstRowStripe" dxfId="80"/>
      <tableStyleElement type="secondRowStripe" dxfId="79"/>
      <tableStyleElement type="firstColumnStripe" dxfId="78"/>
      <tableStyleElement type="secondColumnStripe" dxfId="7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42648A"/>
      <color rgb="FF215881"/>
      <color rgb="FF969696"/>
      <color rgb="FFC0C0C0"/>
      <color rgb="FF427FC2"/>
      <color rgb="FF44678E"/>
      <color rgb="FF4A6F9C"/>
      <color rgb="FF3969A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Milestones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'Milestone Chart'!$E$3</c:f>
              <c:strCache>
                <c:ptCount val="1"/>
                <c:pt idx="0">
                  <c:v>Project Milestone Chart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ln w="50800"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1C6CFAF-2042-4703-835B-933E91692D75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472-407C-BB48-734A900968C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416657D-41A0-4C0D-9DF3-8C4A43BB699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472-407C-BB48-734A900968C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A9FDE97-ABA9-4391-948E-6C114113579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472-407C-BB48-734A900968C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BC3628-D6D7-41C0-B861-4512E1DB8DE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472-407C-BB48-734A900968C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E52D6B4-228D-4D21-9A07-896121759B7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472-407C-BB48-734A900968C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854BA53-0DF5-48A1-9B82-378E776FD77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472-407C-BB48-734A900968C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53804C4-AA3F-45E7-9210-F7F39E7C07F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472-407C-BB48-734A900968C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95788C4-6F5F-448C-9B9F-763AEACD53B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472-407C-BB48-734A900968C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472-407C-BB48-734A900968C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472-407C-BB48-734A900968C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472-407C-BB48-734A900968C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472-407C-BB48-734A900968C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472-407C-BB48-734A900968C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472-407C-BB48-734A900968C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472-407C-BB48-734A900968C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472-407C-BB48-734A900968C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472-407C-BB48-734A900968C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472-407C-BB48-734A900968C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472-407C-BB48-734A900968C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472-407C-BB48-734A900968C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472-407C-BB48-734A900968C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472-407C-BB48-734A900968C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472-407C-BB48-734A900968C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472-407C-BB48-734A900968C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472-407C-BB48-734A900968C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472-407C-BB48-734A900968C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472-407C-BB48-734A900968C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472-407C-BB48-734A900968C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472-407C-BB48-734A900968C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472-407C-BB48-734A900968C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472-407C-BB48-734A900968C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472-407C-BB48-734A900968C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472-407C-BB48-734A900968C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472-407C-BB48-734A900968C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472-407C-BB48-734A900968C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472-407C-BB48-734A900968C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472-407C-BB48-734A900968C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472-407C-BB48-734A900968C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472-407C-BB48-734A900968C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472-407C-BB48-734A900968C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472-407C-BB48-734A900968C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472-407C-BB48-734A900968CF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472-407C-BB48-734A900968CF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472-407C-BB48-734A900968CF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472-407C-BB48-734A900968CF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472-407C-BB48-734A900968CF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472-407C-BB48-734A900968CF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472-407C-BB48-734A900968CF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472-407C-BB48-734A900968CF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472-407C-BB48-734A900968CF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472-407C-BB48-734A900968CF}"/>
                </c:ext>
              </c:extLst>
            </c:dLbl>
            <c:spPr>
              <a:noFill/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errBars>
            <c:errDir val="x"/>
            <c:errBarType val="both"/>
            <c:errValType val="fixedVal"/>
            <c:noEndCap val="0"/>
            <c:val val="0.1"/>
            <c:spPr>
              <a:noFill/>
              <a:ln w="9525" cap="rnd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y"/>
            <c:errBarType val="minus"/>
            <c:errValType val="percentage"/>
            <c:noEndCap val="0"/>
            <c:val val="100"/>
            <c:spPr>
              <a:noFill/>
              <a:ln w="9525" cap="rnd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xVal>
            <c:numRef>
              <c:f>'Milestone Chart'!$B$14:$B$64</c:f>
              <c:numCache>
                <c:formatCode>m/d/yyyy</c:formatCode>
                <c:ptCount val="51"/>
                <c:pt idx="0">
                  <c:v>44872</c:v>
                </c:pt>
                <c:pt idx="1">
                  <c:v>44946</c:v>
                </c:pt>
                <c:pt idx="2">
                  <c:v>44959</c:v>
                </c:pt>
                <c:pt idx="3">
                  <c:v>44995</c:v>
                </c:pt>
                <c:pt idx="4">
                  <c:v>45046</c:v>
                </c:pt>
                <c:pt idx="5">
                  <c:v>45076</c:v>
                </c:pt>
                <c:pt idx="6">
                  <c:v>45079</c:v>
                </c:pt>
                <c:pt idx="7">
                  <c:v>45109</c:v>
                </c:pt>
              </c:numCache>
            </c:numRef>
          </c:xVal>
          <c:yVal>
            <c:numRef>
              <c:f>'Milestone Chart'!$D$14:$D$64</c:f>
              <c:numCache>
                <c:formatCode>General</c:formatCode>
                <c:ptCount val="51"/>
                <c:pt idx="0">
                  <c:v>51.788531071846187</c:v>
                </c:pt>
                <c:pt idx="1">
                  <c:v>28.243269621244373</c:v>
                </c:pt>
                <c:pt idx="2">
                  <c:v>19.211663471247419</c:v>
                </c:pt>
                <c:pt idx="3">
                  <c:v>74.650936627291969</c:v>
                </c:pt>
                <c:pt idx="4">
                  <c:v>34.625944992759607</c:v>
                </c:pt>
                <c:pt idx="5">
                  <c:v>43.955966777047905</c:v>
                </c:pt>
                <c:pt idx="6">
                  <c:v>20.139906369580917</c:v>
                </c:pt>
                <c:pt idx="7">
                  <c:v>80.885865386572945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'Milestone Chart'!$C$14:$C$75</c15:f>
                <c15:dlblRangeCache>
                  <c:ptCount val="62"/>
                  <c:pt idx="0">
                    <c:v>Stage 0: Strategic Definition</c:v>
                  </c:pt>
                  <c:pt idx="1">
                    <c:v>Stage 1: Preparation and Briefing</c:v>
                  </c:pt>
                  <c:pt idx="2">
                    <c:v>Stage 2: Concept Design</c:v>
                  </c:pt>
                  <c:pt idx="3">
                    <c:v>Stage 3: Spatial Coordination and Localisation</c:v>
                  </c:pt>
                  <c:pt idx="4">
                    <c:v>Stage 4: Technical Design</c:v>
                  </c:pt>
                  <c:pt idx="5">
                    <c:v>Stage 5: Construction, Integration and Installation</c:v>
                  </c:pt>
                  <c:pt idx="6">
                    <c:v>Stage 6: Handover</c:v>
                  </c:pt>
                  <c:pt idx="7">
                    <c:v>Stage 7: Use (and Operation)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A472-407C-BB48-734A900968C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336233023"/>
        <c:axId val="336231359"/>
      </c:scatterChart>
      <c:valAx>
        <c:axId val="336233023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50800" cap="sq" cmpd="sng" algn="ctr">
            <a:solidFill>
              <a:schemeClr val="tx1">
                <a:lumMod val="65000"/>
                <a:lumOff val="35000"/>
              </a:schemeClr>
            </a:solidFill>
            <a:miter lim="800000"/>
            <a:headEnd type="diamond" w="sm" len="sm"/>
            <a:tailEnd type="triangle" w="sm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231359"/>
        <c:crosses val="autoZero"/>
        <c:crossBetween val="midCat"/>
      </c:valAx>
      <c:valAx>
        <c:axId val="3362313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6233023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476249</xdr:colOff>
      <xdr:row>0</xdr:row>
      <xdr:rowOff>0</xdr:rowOff>
    </xdr:from>
    <xdr:to>
      <xdr:col>1</xdr:col>
      <xdr:colOff>857426</xdr:colOff>
      <xdr:row>3</xdr:row>
      <xdr:rowOff>65372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60D195-BE68-4474-B4D3-E594BDD18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9" y="0"/>
          <a:ext cx="990777" cy="7225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0</xdr:rowOff>
    </xdr:from>
    <xdr:to>
      <xdr:col>1</xdr:col>
      <xdr:colOff>1047926</xdr:colOff>
      <xdr:row>3</xdr:row>
      <xdr:rowOff>151097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60E5B3-9A33-40B9-9ADA-A477A941D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" y="0"/>
          <a:ext cx="990777" cy="7225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0</xdr:rowOff>
    </xdr:from>
    <xdr:to>
      <xdr:col>1</xdr:col>
      <xdr:colOff>1047926</xdr:colOff>
      <xdr:row>3</xdr:row>
      <xdr:rowOff>151097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06CA39-98D1-48C4-37E0-4A6386C6A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0"/>
          <a:ext cx="990777" cy="7225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47625</xdr:rowOff>
    </xdr:from>
    <xdr:to>
      <xdr:col>1</xdr:col>
      <xdr:colOff>1019175</xdr:colOff>
      <xdr:row>3</xdr:row>
      <xdr:rowOff>42729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4D10E7-1E4B-42B3-B04D-9607A6932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47625"/>
          <a:ext cx="876300" cy="652329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6</xdr:row>
      <xdr:rowOff>38100</xdr:rowOff>
    </xdr:from>
    <xdr:to>
      <xdr:col>16</xdr:col>
      <xdr:colOff>590550</xdr:colOff>
      <xdr:row>32</xdr:row>
      <xdr:rowOff>171451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239BCA5-CF94-4702-8047-3353A815C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0</xdr:rowOff>
    </xdr:from>
    <xdr:to>
      <xdr:col>1</xdr:col>
      <xdr:colOff>1047926</xdr:colOff>
      <xdr:row>3</xdr:row>
      <xdr:rowOff>151097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6495FA-31C1-4D8A-BC97-D83019E3A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" y="0"/>
          <a:ext cx="990777" cy="7225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38100</xdr:rowOff>
    </xdr:from>
    <xdr:to>
      <xdr:col>0</xdr:col>
      <xdr:colOff>1143176</xdr:colOff>
      <xdr:row>3</xdr:row>
      <xdr:rowOff>189197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CCB79D-8813-4858-BED7-8D41316AD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" y="38100"/>
          <a:ext cx="990777" cy="722597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 Lott" refreshedDate="44868.613780671294" createdVersion="8" refreshedVersion="8" minRefreshableVersion="3" recordCount="54" xr:uid="{CA82A930-7359-43FB-B688-3F6101A74CC1}">
  <cacheSource type="worksheet">
    <worksheetSource ref="A10:G73" sheet="ProjectSchedule"/>
  </cacheSource>
  <cacheFields count="7">
    <cacheField name="Type" numFmtId="0">
      <sharedItems containsBlank="1" count="3">
        <s v="Stage"/>
        <s v="Task"/>
        <m/>
      </sharedItems>
    </cacheField>
    <cacheField name="Item" numFmtId="0">
      <sharedItems containsBlank="1" count="50">
        <s v="Stage 0: Strategic Definition"/>
        <s v="Project Cost"/>
        <s v="Strategic Capability Identification"/>
        <s v="Project Risks, Opportunities, Constraints and Dependencies"/>
        <s v="Site Appraisals"/>
        <s v="Define Requirements and outcomes"/>
        <s v="Review Feedback from previous projects"/>
        <s v="Stage 1: Preparation and Briefing"/>
        <s v="Project Budget, Costs, and Revenues"/>
        <s v="Feasibility Studies"/>
        <s v="Site Information and Surveys"/>
        <s v="Capability Identification"/>
        <s v="Procurement Strategy"/>
        <s v="Project Programme"/>
        <s v="Funding and Investment Options"/>
        <s v="Stage 2: Concept Design"/>
        <s v="Concept Design"/>
        <s v="Project Programme Development"/>
        <s v="Cost Plan"/>
        <s v="Stage 3: Spatial Coordination and Localisation"/>
        <s v="Planning Application"/>
        <s v="Locally Coordinated Design"/>
        <s v="System Connection Applications"/>
        <s v="Consultation and Community Engagement"/>
        <s v="Stage 4: Technical Design"/>
        <s v="Detailed Technical Design"/>
        <s v="Building Regulations Application"/>
        <s v="Construction Information"/>
        <s v="Confirm Network Connections"/>
        <s v="Spatially Coordinated Design"/>
        <s v="Stage 5: Construction, Integration and Installation"/>
        <s v="Commissioning"/>
        <s v="Practical Completion"/>
        <s v="Quality Monitoring"/>
        <s v="Site Logistics"/>
        <s v="Operations Manual"/>
        <s v="Construction Programme"/>
        <s v="Stage 6: Handover"/>
        <s v="Project Performance Review"/>
        <s v="Plan for Use Strategy"/>
        <s v="Aftercare Tasks"/>
        <s v="Post-Handover Evaluation"/>
        <s v="Handover"/>
        <s v="Stage 7: Use (and Operation)"/>
        <s v="Customer Management"/>
        <s v="Verify project outcomes"/>
        <s v="Facilities management"/>
        <s v="Asset management"/>
        <s v="Post Commission evaluation"/>
        <m/>
      </sharedItems>
    </cacheField>
    <cacheField name="ASSIGNED_x000a_TO" numFmtId="0">
      <sharedItems containsNonDate="0" containsString="0" containsBlank="1"/>
    </cacheField>
    <cacheField name="PROGRESS" numFmtId="0">
      <sharedItems containsString="0" containsBlank="1" containsNumber="1" minValue="0" maxValue="1"/>
    </cacheField>
    <cacheField name="START" numFmtId="0">
      <sharedItems containsNonDate="0" containsDate="1" containsString="0" containsBlank="1" minDate="2022-10-01T00:00:00" maxDate="2023-06-03T00:00:00"/>
    </cacheField>
    <cacheField name="END" numFmtId="0">
      <sharedItems containsNonDate="0" containsDate="1" containsString="0" containsBlank="1" minDate="2018-01-13T00:00:00" maxDate="2023-07-03T00:00:00" count="21">
        <d v="2022-11-07T00:00:00"/>
        <d v="2022-11-01T00:00:00"/>
        <d v="2022-11-03T00:00:00"/>
        <d v="2022-11-04T00:00:00"/>
        <d v="2022-11-05T00:00:00"/>
        <d v="2022-11-06T00:00:00"/>
        <d v="2023-01-20T00:00:00"/>
        <d v="2023-01-15T00:00:00"/>
        <d v="2022-11-02T00:00:00"/>
        <d v="2023-01-16T00:00:00"/>
        <d v="2023-01-17T00:00:00"/>
        <d v="2023-01-18T00:00:00"/>
        <d v="2023-01-19T00:00:00"/>
        <d v="2023-02-02T00:00:00"/>
        <m/>
        <d v="2023-03-10T00:00:00"/>
        <d v="2023-04-30T00:00:00"/>
        <d v="2023-05-30T00:00:00"/>
        <d v="2023-06-02T00:00:00"/>
        <d v="2023-07-02T00:00:00"/>
        <d v="2018-01-13T00:00:00"/>
      </sharedItems>
    </cacheField>
    <cacheField name="Position" numFmtId="0">
      <sharedItems containsString="0" containsBlank="1" containsNumber="1" minValue="0.7917861433541562" maxValue="99.582004183183145" count="50">
        <n v="51.788531071846187"/>
        <n v="63.362171585925672"/>
        <n v="94.134416366692292"/>
        <n v="22.57420186574004"/>
        <n v="94.771299906833192"/>
        <n v="19.400486865236488"/>
        <n v="2.3457696409285855"/>
        <n v="28.243269621244373"/>
        <n v="39.924713093369704"/>
        <n v="4.784511787791967"/>
        <n v="16.622947458783354"/>
        <n v="22.514181976691226"/>
        <n v="81.57153627576632"/>
        <n v="0.7917861433541562"/>
        <n v="22.54517999004938"/>
        <n v="19.211663471247419"/>
        <n v="87.584085441285083"/>
        <n v="86.961628739102196"/>
        <n v="58.848409237464558"/>
        <n v="74.650936627291969"/>
        <n v="91.623708983467125"/>
        <n v="1.8286175511730951"/>
        <n v="16.614560283720227"/>
        <n v="94.095763101963144"/>
        <n v="34.625944992759607"/>
        <n v="39.237907330287371"/>
        <n v="67.704391770573679"/>
        <n v="72.659325908337706"/>
        <n v="55.862648874850848"/>
        <n v="31.005875760059944"/>
        <n v="43.955966777047905"/>
        <n v="99.582004183183145"/>
        <n v="19.663827090218533"/>
        <n v="48.514717832089659"/>
        <n v="32.170659722664837"/>
        <n v="71.437324558619508"/>
        <n v="39.589802524881932"/>
        <n v="20.139906369580917"/>
        <n v="89.706503005785649"/>
        <n v="81.880507347253143"/>
        <n v="59.185163633527296"/>
        <n v="3.881836670502925"/>
        <n v="93.83961695127779"/>
        <n v="80.885865386572945"/>
        <n v="23.372517652868819"/>
        <n v="44.672297952394977"/>
        <n v="84.708766616332127"/>
        <n v="85.425713954264566"/>
        <n v="9.6173817861874955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x v="0"/>
    <x v="0"/>
    <m/>
    <n v="0.44166666666666665"/>
    <d v="2022-10-01T00:00:00"/>
    <x v="0"/>
    <x v="0"/>
  </r>
  <r>
    <x v="1"/>
    <x v="1"/>
    <m/>
    <n v="1"/>
    <d v="2022-10-01T00:00:00"/>
    <x v="1"/>
    <x v="1"/>
  </r>
  <r>
    <x v="1"/>
    <x v="2"/>
    <m/>
    <n v="0.2"/>
    <d v="2022-10-01T00:00:00"/>
    <x v="2"/>
    <x v="2"/>
  </r>
  <r>
    <x v="1"/>
    <x v="3"/>
    <m/>
    <n v="0.3"/>
    <d v="2022-10-01T00:00:00"/>
    <x v="3"/>
    <x v="3"/>
  </r>
  <r>
    <x v="1"/>
    <x v="4"/>
    <m/>
    <n v="0.4"/>
    <d v="2022-10-01T00:00:00"/>
    <x v="4"/>
    <x v="4"/>
  </r>
  <r>
    <x v="1"/>
    <x v="5"/>
    <m/>
    <n v="0.5"/>
    <d v="2022-10-01T00:00:00"/>
    <x v="5"/>
    <x v="5"/>
  </r>
  <r>
    <x v="1"/>
    <x v="6"/>
    <m/>
    <n v="0.25"/>
    <d v="2022-10-01T00:00:00"/>
    <x v="0"/>
    <x v="6"/>
  </r>
  <r>
    <x v="0"/>
    <x v="7"/>
    <m/>
    <n v="0.19999999999999998"/>
    <d v="2022-10-01T00:00:00"/>
    <x v="6"/>
    <x v="7"/>
  </r>
  <r>
    <x v="1"/>
    <x v="8"/>
    <m/>
    <n v="0"/>
    <d v="2022-11-10T00:00:00"/>
    <x v="7"/>
    <x v="8"/>
  </r>
  <r>
    <x v="1"/>
    <x v="9"/>
    <m/>
    <n v="0.1"/>
    <d v="2022-10-01T00:00:00"/>
    <x v="8"/>
    <x v="9"/>
  </r>
  <r>
    <x v="1"/>
    <x v="10"/>
    <m/>
    <n v="0.1"/>
    <d v="2022-11-11T00:00:00"/>
    <x v="9"/>
    <x v="10"/>
  </r>
  <r>
    <x v="1"/>
    <x v="11"/>
    <m/>
    <n v="0.5"/>
    <d v="2022-11-12T00:00:00"/>
    <x v="10"/>
    <x v="11"/>
  </r>
  <r>
    <x v="1"/>
    <x v="12"/>
    <m/>
    <n v="0.7"/>
    <d v="2022-11-13T00:00:00"/>
    <x v="11"/>
    <x v="12"/>
  </r>
  <r>
    <x v="1"/>
    <x v="13"/>
    <m/>
    <n v="0"/>
    <d v="2022-11-14T00:00:00"/>
    <x v="12"/>
    <x v="13"/>
  </r>
  <r>
    <x v="1"/>
    <x v="14"/>
    <m/>
    <n v="0"/>
    <d v="2022-11-15T00:00:00"/>
    <x v="6"/>
    <x v="14"/>
  </r>
  <r>
    <x v="0"/>
    <x v="15"/>
    <m/>
    <n v="0"/>
    <d v="2023-01-20T00:00:00"/>
    <x v="13"/>
    <x v="15"/>
  </r>
  <r>
    <x v="1"/>
    <x v="16"/>
    <m/>
    <n v="0"/>
    <d v="2023-01-20T00:00:00"/>
    <x v="13"/>
    <x v="16"/>
  </r>
  <r>
    <x v="1"/>
    <x v="17"/>
    <m/>
    <n v="0"/>
    <m/>
    <x v="14"/>
    <x v="17"/>
  </r>
  <r>
    <x v="1"/>
    <x v="18"/>
    <m/>
    <n v="0"/>
    <m/>
    <x v="14"/>
    <x v="18"/>
  </r>
  <r>
    <x v="0"/>
    <x v="19"/>
    <m/>
    <n v="0"/>
    <d v="2023-02-02T00:00:00"/>
    <x v="15"/>
    <x v="19"/>
  </r>
  <r>
    <x v="1"/>
    <x v="20"/>
    <m/>
    <n v="0"/>
    <d v="2023-02-02T00:00:00"/>
    <x v="13"/>
    <x v="20"/>
  </r>
  <r>
    <x v="1"/>
    <x v="21"/>
    <m/>
    <n v="0"/>
    <m/>
    <x v="14"/>
    <x v="21"/>
  </r>
  <r>
    <x v="1"/>
    <x v="22"/>
    <m/>
    <n v="0"/>
    <m/>
    <x v="14"/>
    <x v="22"/>
  </r>
  <r>
    <x v="1"/>
    <x v="23"/>
    <m/>
    <n v="0"/>
    <d v="2023-02-02T00:00:00"/>
    <x v="15"/>
    <x v="23"/>
  </r>
  <r>
    <x v="0"/>
    <x v="24"/>
    <m/>
    <n v="0"/>
    <d v="2023-03-10T00:00:00"/>
    <x v="16"/>
    <x v="24"/>
  </r>
  <r>
    <x v="1"/>
    <x v="25"/>
    <m/>
    <n v="0"/>
    <d v="2023-03-20T00:00:00"/>
    <x v="16"/>
    <x v="25"/>
  </r>
  <r>
    <x v="1"/>
    <x v="26"/>
    <m/>
    <n v="0"/>
    <m/>
    <x v="14"/>
    <x v="26"/>
  </r>
  <r>
    <x v="1"/>
    <x v="27"/>
    <m/>
    <n v="0"/>
    <m/>
    <x v="14"/>
    <x v="27"/>
  </r>
  <r>
    <x v="1"/>
    <x v="28"/>
    <m/>
    <n v="0"/>
    <m/>
    <x v="14"/>
    <x v="28"/>
  </r>
  <r>
    <x v="1"/>
    <x v="29"/>
    <m/>
    <n v="0"/>
    <m/>
    <x v="14"/>
    <x v="29"/>
  </r>
  <r>
    <x v="0"/>
    <x v="30"/>
    <m/>
    <n v="0"/>
    <d v="2023-04-30T00:00:00"/>
    <x v="17"/>
    <x v="30"/>
  </r>
  <r>
    <x v="1"/>
    <x v="31"/>
    <m/>
    <n v="0"/>
    <d v="2023-04-30T00:00:00"/>
    <x v="17"/>
    <x v="31"/>
  </r>
  <r>
    <x v="1"/>
    <x v="32"/>
    <m/>
    <n v="0"/>
    <m/>
    <x v="14"/>
    <x v="32"/>
  </r>
  <r>
    <x v="1"/>
    <x v="33"/>
    <m/>
    <n v="0"/>
    <m/>
    <x v="14"/>
    <x v="33"/>
  </r>
  <r>
    <x v="1"/>
    <x v="34"/>
    <m/>
    <n v="0"/>
    <m/>
    <x v="14"/>
    <x v="34"/>
  </r>
  <r>
    <x v="1"/>
    <x v="35"/>
    <m/>
    <n v="0"/>
    <m/>
    <x v="14"/>
    <x v="35"/>
  </r>
  <r>
    <x v="1"/>
    <x v="36"/>
    <m/>
    <n v="0"/>
    <m/>
    <x v="14"/>
    <x v="36"/>
  </r>
  <r>
    <x v="0"/>
    <x v="37"/>
    <m/>
    <n v="0"/>
    <d v="2023-05-30T00:00:00"/>
    <x v="18"/>
    <x v="37"/>
  </r>
  <r>
    <x v="1"/>
    <x v="38"/>
    <m/>
    <n v="0"/>
    <d v="2023-05-30T00:00:00"/>
    <x v="18"/>
    <x v="38"/>
  </r>
  <r>
    <x v="1"/>
    <x v="39"/>
    <m/>
    <n v="0"/>
    <m/>
    <x v="14"/>
    <x v="39"/>
  </r>
  <r>
    <x v="1"/>
    <x v="40"/>
    <m/>
    <n v="0"/>
    <m/>
    <x v="14"/>
    <x v="40"/>
  </r>
  <r>
    <x v="1"/>
    <x v="41"/>
    <m/>
    <n v="0"/>
    <m/>
    <x v="14"/>
    <x v="41"/>
  </r>
  <r>
    <x v="1"/>
    <x v="42"/>
    <m/>
    <n v="0"/>
    <m/>
    <x v="14"/>
    <x v="42"/>
  </r>
  <r>
    <x v="0"/>
    <x v="43"/>
    <m/>
    <n v="0"/>
    <d v="2023-06-02T00:00:00"/>
    <x v="19"/>
    <x v="43"/>
  </r>
  <r>
    <x v="1"/>
    <x v="44"/>
    <m/>
    <n v="0"/>
    <d v="2023-06-02T00:00:00"/>
    <x v="19"/>
    <x v="44"/>
  </r>
  <r>
    <x v="1"/>
    <x v="45"/>
    <m/>
    <n v="0"/>
    <m/>
    <x v="14"/>
    <x v="45"/>
  </r>
  <r>
    <x v="1"/>
    <x v="46"/>
    <m/>
    <n v="0"/>
    <m/>
    <x v="14"/>
    <x v="46"/>
  </r>
  <r>
    <x v="1"/>
    <x v="47"/>
    <m/>
    <n v="0"/>
    <m/>
    <x v="14"/>
    <x v="47"/>
  </r>
  <r>
    <x v="1"/>
    <x v="48"/>
    <m/>
    <n v="0"/>
    <m/>
    <x v="14"/>
    <x v="48"/>
  </r>
  <r>
    <x v="2"/>
    <x v="49"/>
    <m/>
    <m/>
    <m/>
    <x v="14"/>
    <x v="49"/>
  </r>
  <r>
    <x v="2"/>
    <x v="49"/>
    <m/>
    <m/>
    <m/>
    <x v="20"/>
    <x v="49"/>
  </r>
  <r>
    <x v="2"/>
    <x v="49"/>
    <m/>
    <m/>
    <m/>
    <x v="14"/>
    <x v="49"/>
  </r>
  <r>
    <x v="2"/>
    <x v="49"/>
    <m/>
    <m/>
    <m/>
    <x v="14"/>
    <x v="49"/>
  </r>
  <r>
    <x v="2"/>
    <x v="49"/>
    <m/>
    <m/>
    <m/>
    <x v="14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EAD659-86B7-4080-A40E-12F2C8A6FFFD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 chartFormat="1">
  <location ref="B13:D21" firstHeaderRow="1" firstDataRow="1" firstDataCol="3" rowPageCount="1" colPageCount="1"/>
  <pivotFields count="7">
    <pivotField axis="axisPage" compact="0" outline="0" showAll="0" defaultSubtotal="0">
      <items count="3">
        <item x="0"/>
        <item x="1"/>
        <item x="2"/>
      </items>
    </pivotField>
    <pivotField axis="axisRow" compact="0" outline="0" showAll="0" defaultSubtotal="0">
      <items count="50">
        <item x="40"/>
        <item x="47"/>
        <item x="26"/>
        <item x="11"/>
        <item x="31"/>
        <item x="16"/>
        <item x="28"/>
        <item x="27"/>
        <item x="36"/>
        <item x="23"/>
        <item x="18"/>
        <item x="44"/>
        <item x="5"/>
        <item x="25"/>
        <item x="46"/>
        <item x="9"/>
        <item x="14"/>
        <item x="42"/>
        <item x="21"/>
        <item x="35"/>
        <item x="39"/>
        <item x="20"/>
        <item x="48"/>
        <item x="41"/>
        <item x="32"/>
        <item x="12"/>
        <item x="8"/>
        <item x="1"/>
        <item x="38"/>
        <item x="13"/>
        <item x="17"/>
        <item x="3"/>
        <item x="33"/>
        <item x="6"/>
        <item x="4"/>
        <item x="10"/>
        <item x="34"/>
        <item x="29"/>
        <item x="0"/>
        <item x="7"/>
        <item x="15"/>
        <item x="19"/>
        <item x="24"/>
        <item x="30"/>
        <item x="37"/>
        <item x="43"/>
        <item x="2"/>
        <item x="22"/>
        <item x="45"/>
        <item x="49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21">
        <item x="20"/>
        <item x="1"/>
        <item x="8"/>
        <item x="2"/>
        <item x="3"/>
        <item x="4"/>
        <item x="5"/>
        <item x="0"/>
        <item x="7"/>
        <item x="9"/>
        <item x="10"/>
        <item x="11"/>
        <item x="12"/>
        <item x="6"/>
        <item x="13"/>
        <item x="15"/>
        <item x="16"/>
        <item x="17"/>
        <item x="18"/>
        <item x="19"/>
        <item x="14"/>
      </items>
    </pivotField>
    <pivotField axis="axisRow" compact="0" outline="0" subtotalTop="0" showAll="0" defaultSubtotal="0">
      <items count="50">
        <item x="13"/>
        <item x="21"/>
        <item x="6"/>
        <item x="41"/>
        <item x="9"/>
        <item x="48"/>
        <item x="22"/>
        <item x="10"/>
        <item x="15"/>
        <item x="5"/>
        <item x="32"/>
        <item x="37"/>
        <item x="11"/>
        <item x="14"/>
        <item x="3"/>
        <item x="44"/>
        <item x="7"/>
        <item x="29"/>
        <item x="34"/>
        <item x="24"/>
        <item x="25"/>
        <item x="36"/>
        <item x="8"/>
        <item x="30"/>
        <item x="45"/>
        <item x="33"/>
        <item x="0"/>
        <item x="28"/>
        <item x="18"/>
        <item x="40"/>
        <item x="1"/>
        <item x="26"/>
        <item x="35"/>
        <item x="27"/>
        <item x="19"/>
        <item x="43"/>
        <item x="12"/>
        <item x="39"/>
        <item x="46"/>
        <item x="47"/>
        <item x="17"/>
        <item x="16"/>
        <item x="38"/>
        <item x="20"/>
        <item x="42"/>
        <item x="23"/>
        <item x="2"/>
        <item x="4"/>
        <item x="31"/>
        <item x="49"/>
      </items>
    </pivotField>
  </pivotFields>
  <rowFields count="3">
    <field x="5"/>
    <field x="1"/>
    <field x="6"/>
  </rowFields>
  <rowItems count="8">
    <i>
      <x v="7"/>
      <x v="38"/>
      <x v="26"/>
    </i>
    <i>
      <x v="13"/>
      <x v="39"/>
      <x v="16"/>
    </i>
    <i>
      <x v="14"/>
      <x v="40"/>
      <x v="8"/>
    </i>
    <i>
      <x v="15"/>
      <x v="41"/>
      <x v="34"/>
    </i>
    <i>
      <x v="16"/>
      <x v="42"/>
      <x v="19"/>
    </i>
    <i>
      <x v="17"/>
      <x v="43"/>
      <x v="23"/>
    </i>
    <i>
      <x v="18"/>
      <x v="44"/>
      <x v="11"/>
    </i>
    <i>
      <x v="19"/>
      <x v="45"/>
      <x v="35"/>
    </i>
  </rowItems>
  <colItems count="1">
    <i/>
  </colItems>
  <pageFields count="1">
    <pageField fld="0" item="0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3100CD-081D-4485-A341-231CD15DDF3C}" name="tbl_POW" displayName="tbl_POW" ref="B24:I31" totalsRowShown="0" headerRowDxfId="76" dataDxfId="74" headerRowBorderDxfId="75" tableBorderDxfId="73">
  <autoFilter ref="B24:I31" xr:uid="{323100CD-081D-4485-A341-231CD15DDF3C}"/>
  <tableColumns count="8">
    <tableColumn id="1" xr3:uid="{4437D202-6E8B-488A-BCA5-46D777220D24}" name="Stage 0: Strategic Definition" dataDxfId="72"/>
    <tableColumn id="2" xr3:uid="{66F2940D-99C2-491F-BB21-B85FF197D0A4}" name="Stage 1: Preparation and Briefing" dataDxfId="71"/>
    <tableColumn id="3" xr3:uid="{EA3B89AF-B70F-4930-9FB3-37A12CC37486}" name="Stage 2: Concept Design"/>
    <tableColumn id="4" xr3:uid="{516C5EDC-EC72-477A-B101-D618EE13EC35}" name="Stage 3: Spatial Coordination and Localisation"/>
    <tableColumn id="5" xr3:uid="{27D6800F-0A20-4504-BB24-70003B464434}" name="Stage 4: Technical Design" dataDxfId="70"/>
    <tableColumn id="6" xr3:uid="{780DFDD3-D79A-49E6-A138-2E335308E4F9}" name="Stage 5: Construction, Integration and Installation" dataDxfId="69"/>
    <tableColumn id="7" xr3:uid="{F8D32EDD-C151-49F7-AD0E-8F1DBDEF3AEF}" name="Stage 6: Handover" dataDxfId="68"/>
    <tableColumn id="8" xr3:uid="{A1BB665A-5A33-4F72-AE7E-6EB0A3EFA945}" name="Stage 7: Use (and Operation)" dataDxfId="6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3156BA-8231-4258-B395-DFE54D66F49D}" name="tblRisk" displayName="tblRisk" ref="A12:S14" totalsRowShown="0" headerRowDxfId="66" dataDxfId="65" tableBorderDxfId="64">
  <autoFilter ref="A12:S14" xr:uid="{853156BA-8231-4258-B395-DFE54D66F49D}"/>
  <sortState xmlns:xlrd2="http://schemas.microsoft.com/office/spreadsheetml/2017/richdata2" ref="A13:N13">
    <sortCondition ref="A12:A13"/>
  </sortState>
  <tableColumns count="19">
    <tableColumn id="1" xr3:uid="{4A27DDE8-80C1-46BA-A0B4-A1467B9C2CD6}" name="Risk " dataDxfId="63"/>
    <tableColumn id="2" xr3:uid="{57242492-8B2F-40E0-B261-71C732CC409D}" name="Date raised" dataDxfId="62"/>
    <tableColumn id="6" xr3:uid="{BE128D67-504A-4532-AD4F-2F3543B64929}" name="Status" dataDxfId="61"/>
    <tableColumn id="10" xr3:uid="{C8B214BF-CF5C-4C82-AE53-EB686575A4BF}" name="Raised By" dataDxfId="60"/>
    <tableColumn id="7" xr3:uid="{4F30D819-47EB-4486-B0D4-9895E32668CF}" name="Owner" dataDxfId="59"/>
    <tableColumn id="3" xr3:uid="{CF881B00-6720-4713-9AD4-400FA3350D5B}" name="Risk description" dataDxfId="58"/>
    <tableColumn id="9" xr3:uid="{35FA5BA3-74AD-4999-B7D4-BEF419C5565F}" name="Risk Category" dataDxfId="57"/>
    <tableColumn id="12" xr3:uid="{44E65312-1BD4-40E5-9C9F-465456B6EAB6}" name="Stage project affected" dataDxfId="56"/>
    <tableColumn id="19" xr3:uid="{23AE99EF-A975-499C-8FBE-CCE00E0A6D92}" name="Activity Affected" dataDxfId="55"/>
    <tableColumn id="15" xr3:uid="{37311D11-9358-401B-8BA4-A6E8720379C4}" name="Effect of Impact on cost, quality and timetable" dataDxfId="54"/>
    <tableColumn id="4" xr3:uid="{46EFAF8C-BCE3-49AE-B4F3-A5184146E4FD}" name="Probability" dataDxfId="53"/>
    <tableColumn id="5" xr3:uid="{5393DB88-C2D3-4D49-AD8A-2871FE4BC173}" name="Impact" dataDxfId="52"/>
    <tableColumn id="11" xr3:uid="{EC3E3F0F-9DF3-4336-8CE4-885A2C0D9E83}" name="Risk Score" dataDxfId="51">
      <calculatedColumnFormula>IF(AND(tblRisk[[#This Row],[Probability]]&gt;0,tblRisk[[#This Row],[Impact]]&gt;0),tblRisk[[#This Row],[Probability]]*tblRisk[[#This Row],[Impact]],0)</calculatedColumnFormula>
    </tableColumn>
    <tableColumn id="8" xr3:uid="{B48894D0-D2DC-4188-9C8C-4C1C89430073}" name="Mitigation" dataDxfId="50"/>
    <tableColumn id="18" xr3:uid="{C0FD3E7F-F177-4BBA-870E-945CD63DEB0D}" name="Mitigation Cost" dataDxfId="49"/>
    <tableColumn id="13" xr3:uid="{C8A2BF12-82D0-4343-B746-1632DEBCEEC2}" name="Actions required" dataDxfId="48"/>
    <tableColumn id="14" xr3:uid="{9253D7A5-724C-47ED-BFB6-CBAC60737B41}" name="Probability after mitigation" dataDxfId="47"/>
    <tableColumn id="16" xr3:uid="{667A5D98-922F-4D89-BBD3-4E587D9C7834}" name="Impact after mitigation" dataDxfId="46"/>
    <tableColumn id="17" xr3:uid="{B7BD45C4-52E6-4BDC-97DE-3E6507B06B7D}" name="Risk Score after mitigation" dataDxfId="45">
      <calculatedColumnFormula>IF(AND(tblRisk[[#This Row],[Probability after mitigation]]&gt;0,tblRisk[[#This Row],[Impact after mitigation]]&gt;0),tblRisk[[#This Row],[Probability after mitigation]]*tblRisk[[#This Row],[Impact after mitigation]],0)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9CB8DD-6873-4128-A44B-DFD62BDB17CF}" name="tbl_risks" displayName="tbl_risks" ref="A3:B13" totalsRowShown="0">
  <autoFilter ref="A3:B13" xr:uid="{E89CB8DD-6873-4128-A44B-DFD62BDB17CF}"/>
  <tableColumns count="2">
    <tableColumn id="1" xr3:uid="{D4E05F1C-97D7-4EB0-9870-CA71F716F3DD}" name="Risk Categories"/>
    <tableColumn id="2" xr3:uid="{50B70D0D-E1B9-4309-9BFE-F7E31BEF6FCE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B922B3F-36E7-4A0C-988F-2EAA10E1EC02}" name="Table6" displayName="Table6" ref="A9:M19" totalsRowShown="0" headerRowDxfId="44" dataDxfId="42" headerRowBorderDxfId="43" tableBorderDxfId="41" totalsRowBorderDxfId="40">
  <autoFilter ref="A9:M19" xr:uid="{EB922B3F-36E7-4A0C-988F-2EAA10E1EC02}"/>
  <sortState xmlns:xlrd2="http://schemas.microsoft.com/office/spreadsheetml/2017/richdata2" ref="A10:M19">
    <sortCondition descending="1" ref="F9:F19"/>
  </sortState>
  <tableColumns count="13">
    <tableColumn id="1" xr3:uid="{9463F2E8-3128-43D4-9FDB-4AFE22D37EFF}" name="Stakeholder name " dataDxfId="39"/>
    <tableColumn id="2" xr3:uid="{0B59066F-02F1-4682-84D3-4446A5BA69AB}" name="Title" dataDxfId="38"/>
    <tableColumn id="3" xr3:uid="{49E2546B-32FC-403B-A8C3-3D51F6663ED7}" name="Email" dataDxfId="37"/>
    <tableColumn id="4" xr3:uid="{895BEB6D-B0A3-4CF1-847C-45C36BFDBE2F}" name="Influence" dataDxfId="36"/>
    <tableColumn id="15" xr3:uid="{B115AC31-2DE4-44E3-A322-3C4500E3C3AB}" name="Interest" dataDxfId="35"/>
    <tableColumn id="5" xr3:uid="{8CCD2A86-4E72-4230-A538-564BF6EE4B7C}" name="Priority" dataDxfId="34">
      <calculatedColumnFormula>Table6[[#This Row],[Interest]]*Table6[[#This Row],[Influence]]</calculatedColumnFormula>
    </tableColumn>
    <tableColumn id="6" xr3:uid="{A0700AE1-6BF1-4D0C-A4F7-C7C38387C323}" name="SME?" dataDxfId="33"/>
    <tableColumn id="7" xr3:uid="{6A0FF622-6C82-4909-95BB-815373EE7A3F}" name="Decision-Maker" dataDxfId="32"/>
    <tableColumn id="8" xr3:uid="{042EE52B-2CC0-4363-AEA5-872CE42B0382}" name="Comm. Freq." dataDxfId="31"/>
    <tableColumn id="9" xr3:uid="{42C00809-D629-494E-9B84-25232E30F3E3}" name="Comm. Method" dataDxfId="30"/>
    <tableColumn id="10" xr3:uid="{3BE5388B-25A2-47CF-907D-A60BAD558D7A}" name="Current Level" dataDxfId="29"/>
    <tableColumn id="11" xr3:uid="{353A9AB3-2F1D-4313-8F9F-75A4722D984B}" name="Required Level" dataDxfId="28"/>
    <tableColumn id="14" xr3:uid="{C54132D1-4A84-4B0E-AF5B-A46390AF596B}" name="Notes" dataDxfId="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etzerogo.org.uk/" TargetMode="Externa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etzerogo.org.uk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netzerogo.org.uk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netzerogo.org.uk/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netzerogo.org.uk/" TargetMode="External"/><Relationship Id="rId6" Type="http://schemas.openxmlformats.org/officeDocument/2006/relationships/comments" Target="../comments2.xml"/><Relationship Id="rId5" Type="http://schemas.openxmlformats.org/officeDocument/2006/relationships/table" Target="../tables/table2.xml"/><Relationship Id="rId4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jo@email" TargetMode="External"/><Relationship Id="rId7" Type="http://schemas.openxmlformats.org/officeDocument/2006/relationships/table" Target="../tables/table4.xml"/><Relationship Id="rId2" Type="http://schemas.openxmlformats.org/officeDocument/2006/relationships/hyperlink" Target="mailto:ed@email" TargetMode="External"/><Relationship Id="rId1" Type="http://schemas.openxmlformats.org/officeDocument/2006/relationships/hyperlink" Target="mailto:donlu@email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www.netzerogo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7B98-FC40-4A21-BB57-403659FB3B0B}">
  <sheetPr codeName="Sheet2"/>
  <dimension ref="B2:G4"/>
  <sheetViews>
    <sheetView tabSelected="1" workbookViewId="0">
      <selection activeCell="G11" sqref="G11"/>
    </sheetView>
  </sheetViews>
  <sheetFormatPr defaultRowHeight="15" x14ac:dyDescent="0.25"/>
  <cols>
    <col min="7" max="7" width="10.7109375" bestFit="1" customWidth="1"/>
  </cols>
  <sheetData>
    <row r="2" spans="2:7" x14ac:dyDescent="0.25">
      <c r="B2" t="s">
        <v>217</v>
      </c>
      <c r="D2" s="142">
        <v>1</v>
      </c>
      <c r="E2" t="s">
        <v>219</v>
      </c>
      <c r="G2" s="119">
        <v>45017</v>
      </c>
    </row>
    <row r="3" spans="2:7" x14ac:dyDescent="0.25">
      <c r="D3">
        <v>1.1000000000000001</v>
      </c>
      <c r="E3" t="s">
        <v>218</v>
      </c>
      <c r="G3" s="119">
        <v>46175</v>
      </c>
    </row>
    <row r="4" spans="2:7" x14ac:dyDescent="0.25">
      <c r="D4">
        <v>1.2</v>
      </c>
      <c r="E4" t="s">
        <v>220</v>
      </c>
      <c r="G4" s="119">
        <v>46175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20F4-C143-4646-B672-1032A3A5F2BF}">
  <sheetPr codeName="Sheet3"/>
  <dimension ref="A1:L31"/>
  <sheetViews>
    <sheetView showGridLines="0" workbookViewId="0">
      <selection activeCell="B25" sqref="B25:B30"/>
    </sheetView>
  </sheetViews>
  <sheetFormatPr defaultRowHeight="15" x14ac:dyDescent="0.25"/>
  <cols>
    <col min="2" max="2" width="28.85546875" customWidth="1"/>
    <col min="3" max="3" width="36.7109375" customWidth="1"/>
    <col min="4" max="4" width="33.140625" customWidth="1"/>
    <col min="5" max="6" width="33.42578125" customWidth="1"/>
    <col min="7" max="7" width="36.5703125" customWidth="1"/>
    <col min="8" max="8" width="35.85546875" customWidth="1"/>
    <col min="9" max="9" width="30.28515625" customWidth="1"/>
    <col min="10" max="10" width="48" customWidth="1"/>
    <col min="11" max="13" width="33.42578125" customWidth="1"/>
  </cols>
  <sheetData>
    <row r="1" spans="1:12" ht="17.25" customHeight="1" x14ac:dyDescent="0.25">
      <c r="A1" s="61"/>
      <c r="C1" s="40" t="s">
        <v>0</v>
      </c>
      <c r="F1" s="40"/>
    </row>
    <row r="2" spans="1:12" ht="17.25" customHeight="1" x14ac:dyDescent="0.25">
      <c r="A2" s="61"/>
      <c r="C2" s="42" t="s">
        <v>1</v>
      </c>
      <c r="F2" s="40"/>
      <c r="G2" s="40"/>
      <c r="H2" s="40"/>
      <c r="I2" s="40"/>
      <c r="J2" s="40"/>
      <c r="K2" s="40"/>
      <c r="L2" s="40"/>
    </row>
    <row r="3" spans="1:12" ht="17.25" customHeight="1" x14ac:dyDescent="0.25">
      <c r="A3" s="61"/>
      <c r="C3" s="66" t="s">
        <v>2</v>
      </c>
      <c r="F3" s="43"/>
      <c r="G3" s="40"/>
      <c r="H3" s="40"/>
      <c r="I3" s="40"/>
      <c r="J3" s="40"/>
      <c r="K3" s="40"/>
      <c r="L3" s="40"/>
    </row>
    <row r="4" spans="1:12" s="68" customFormat="1" ht="17.25" customHeight="1" x14ac:dyDescent="0.25">
      <c r="A4" s="67"/>
      <c r="F4" s="70"/>
      <c r="G4" s="70"/>
      <c r="H4" s="70"/>
      <c r="I4" s="70"/>
      <c r="J4" s="70"/>
      <c r="K4" s="70"/>
      <c r="L4" s="70"/>
    </row>
    <row r="6" spans="1:12" x14ac:dyDescent="0.25">
      <c r="C6" s="29" t="s">
        <v>215</v>
      </c>
    </row>
    <row r="7" spans="1:12" x14ac:dyDescent="0.25">
      <c r="B7" s="127" t="s">
        <v>157</v>
      </c>
      <c r="C7" s="128" t="s">
        <v>154</v>
      </c>
    </row>
    <row r="8" spans="1:12" x14ac:dyDescent="0.25">
      <c r="B8" s="127" t="s">
        <v>3</v>
      </c>
      <c r="C8" s="128" t="s">
        <v>155</v>
      </c>
    </row>
    <row r="9" spans="1:12" x14ac:dyDescent="0.25">
      <c r="B9" s="127" t="s">
        <v>158</v>
      </c>
      <c r="C9" s="128" t="s">
        <v>156</v>
      </c>
    </row>
    <row r="10" spans="1:12" x14ac:dyDescent="0.25">
      <c r="B10" s="127" t="s">
        <v>4</v>
      </c>
      <c r="C10" s="128" t="s">
        <v>5</v>
      </c>
    </row>
    <row r="11" spans="1:12" x14ac:dyDescent="0.25">
      <c r="B11" s="127" t="s">
        <v>6</v>
      </c>
      <c r="C11" s="128" t="s">
        <v>7</v>
      </c>
    </row>
    <row r="13" spans="1:12" ht="15.75" x14ac:dyDescent="0.25">
      <c r="B13" s="124" t="s">
        <v>159</v>
      </c>
    </row>
    <row r="14" spans="1:12" x14ac:dyDescent="0.25">
      <c r="B14" t="s">
        <v>180</v>
      </c>
    </row>
    <row r="15" spans="1:12" x14ac:dyDescent="0.25">
      <c r="B15" t="s">
        <v>190</v>
      </c>
    </row>
    <row r="16" spans="1:12" x14ac:dyDescent="0.25">
      <c r="B16" t="s">
        <v>191</v>
      </c>
    </row>
    <row r="17" spans="2:9" x14ac:dyDescent="0.25">
      <c r="B17" t="s">
        <v>192</v>
      </c>
    </row>
    <row r="18" spans="2:9" x14ac:dyDescent="0.25">
      <c r="B18" t="s">
        <v>193</v>
      </c>
    </row>
    <row r="19" spans="2:9" x14ac:dyDescent="0.25">
      <c r="B19" t="s">
        <v>214</v>
      </c>
    </row>
    <row r="21" spans="2:9" ht="21" x14ac:dyDescent="0.35">
      <c r="B21" s="125" t="s">
        <v>212</v>
      </c>
    </row>
    <row r="22" spans="2:9" ht="15.75" x14ac:dyDescent="0.25">
      <c r="B22" s="126" t="s">
        <v>213</v>
      </c>
    </row>
    <row r="24" spans="2:9" ht="15.75" thickBot="1" x14ac:dyDescent="0.3">
      <c r="B24" s="116" t="s">
        <v>20</v>
      </c>
      <c r="C24" s="116" t="s">
        <v>29</v>
      </c>
      <c r="D24" s="116" t="s">
        <v>36</v>
      </c>
      <c r="E24" s="116" t="s">
        <v>40</v>
      </c>
      <c r="F24" s="116" t="s">
        <v>45</v>
      </c>
      <c r="G24" s="116" t="s">
        <v>51</v>
      </c>
      <c r="H24" s="116" t="s">
        <v>58</v>
      </c>
      <c r="I24" s="116" t="s">
        <v>64</v>
      </c>
    </row>
    <row r="25" spans="2:9" ht="15.75" thickBot="1" x14ac:dyDescent="0.3">
      <c r="B25" s="18" t="s">
        <v>22</v>
      </c>
      <c r="C25" s="18" t="s">
        <v>30</v>
      </c>
      <c r="D25" s="82" t="s">
        <v>37</v>
      </c>
      <c r="E25" s="82" t="s">
        <v>41</v>
      </c>
      <c r="F25" s="82" t="s">
        <v>46</v>
      </c>
      <c r="G25" s="22" t="s">
        <v>52</v>
      </c>
      <c r="H25" s="22" t="s">
        <v>59</v>
      </c>
      <c r="I25" s="22" t="s">
        <v>65</v>
      </c>
    </row>
    <row r="26" spans="2:9" ht="15.75" thickBot="1" x14ac:dyDescent="0.3">
      <c r="B26" s="18" t="s">
        <v>24</v>
      </c>
      <c r="C26" s="18" t="s">
        <v>23</v>
      </c>
      <c r="D26" s="82" t="s">
        <v>38</v>
      </c>
      <c r="E26" s="82" t="s">
        <v>42</v>
      </c>
      <c r="F26" s="82" t="s">
        <v>47</v>
      </c>
      <c r="G26" s="22" t="s">
        <v>53</v>
      </c>
      <c r="H26" s="22" t="s">
        <v>60</v>
      </c>
      <c r="I26" s="22" t="s">
        <v>66</v>
      </c>
    </row>
    <row r="27" spans="2:9" ht="15.75" thickBot="1" x14ac:dyDescent="0.3">
      <c r="B27" s="18" t="s">
        <v>25</v>
      </c>
      <c r="C27" s="18" t="s">
        <v>31</v>
      </c>
      <c r="D27" s="82" t="s">
        <v>39</v>
      </c>
      <c r="E27" s="82" t="s">
        <v>43</v>
      </c>
      <c r="F27" s="82" t="s">
        <v>48</v>
      </c>
      <c r="G27" s="22" t="s">
        <v>54</v>
      </c>
      <c r="H27" s="22" t="s">
        <v>61</v>
      </c>
      <c r="I27" s="22" t="s">
        <v>67</v>
      </c>
    </row>
    <row r="28" spans="2:9" ht="15.75" thickBot="1" x14ac:dyDescent="0.3">
      <c r="B28" s="18" t="s">
        <v>26</v>
      </c>
      <c r="C28" s="18" t="s">
        <v>32</v>
      </c>
      <c r="D28" s="117"/>
      <c r="E28" s="82" t="s">
        <v>44</v>
      </c>
      <c r="F28" s="82" t="s">
        <v>49</v>
      </c>
      <c r="G28" s="22" t="s">
        <v>55</v>
      </c>
      <c r="H28" s="22" t="s">
        <v>62</v>
      </c>
      <c r="I28" s="22" t="s">
        <v>68</v>
      </c>
    </row>
    <row r="29" spans="2:9" ht="15.75" thickBot="1" x14ac:dyDescent="0.3">
      <c r="B29" s="18" t="s">
        <v>27</v>
      </c>
      <c r="C29" s="18" t="s">
        <v>33</v>
      </c>
      <c r="D29" s="117"/>
      <c r="F29" s="82" t="s">
        <v>50</v>
      </c>
      <c r="G29" s="22" t="s">
        <v>56</v>
      </c>
      <c r="H29" s="22" t="s">
        <v>63</v>
      </c>
      <c r="I29" s="22" t="s">
        <v>69</v>
      </c>
    </row>
    <row r="30" spans="2:9" ht="15.75" thickBot="1" x14ac:dyDescent="0.3">
      <c r="B30" s="18" t="s">
        <v>28</v>
      </c>
      <c r="C30" s="18" t="s">
        <v>34</v>
      </c>
      <c r="D30" s="117"/>
      <c r="G30" s="22" t="s">
        <v>57</v>
      </c>
    </row>
    <row r="31" spans="2:9" ht="15.75" thickBot="1" x14ac:dyDescent="0.3">
      <c r="C31" s="18" t="s">
        <v>35</v>
      </c>
      <c r="D31" s="117"/>
    </row>
  </sheetData>
  <conditionalFormatting sqref="B24:B30">
    <cfRule type="expression" dxfId="26" priority="137">
      <formula>$C24="Task"</formula>
    </cfRule>
    <cfRule type="expression" dxfId="25" priority="138">
      <formula>$C24="Phase"</formula>
    </cfRule>
    <cfRule type="expression" dxfId="24" priority="139">
      <formula>$C24="Stage"</formula>
    </cfRule>
  </conditionalFormatting>
  <conditionalFormatting sqref="C24:C31">
    <cfRule type="expression" dxfId="23" priority="134">
      <formula>$D24="Task"</formula>
    </cfRule>
    <cfRule type="expression" dxfId="22" priority="135">
      <formula>$D24="Phase"</formula>
    </cfRule>
    <cfRule type="expression" dxfId="21" priority="136">
      <formula>$D24="Stage"</formula>
    </cfRule>
  </conditionalFormatting>
  <conditionalFormatting sqref="D25:D27 E25:E28 F25:F29 H25:I29 G25:G30">
    <cfRule type="expression" dxfId="20" priority="140">
      <formula>$C24="Task"</formula>
    </cfRule>
    <cfRule type="expression" dxfId="19" priority="141">
      <formula>$C24="Phase"</formula>
    </cfRule>
    <cfRule type="expression" dxfId="18" priority="142">
      <formula>$C24="Stage"</formula>
    </cfRule>
  </conditionalFormatting>
  <conditionalFormatting sqref="D24:I24">
    <cfRule type="expression" dxfId="17" priority="1">
      <formula>$A24="Task"</formula>
    </cfRule>
    <cfRule type="expression" dxfId="16" priority="2">
      <formula>$A24="Phase"</formula>
    </cfRule>
    <cfRule type="expression" dxfId="15" priority="3">
      <formula>$A24="Stage"</formula>
    </cfRule>
  </conditionalFormatting>
  <dataValidations count="2">
    <dataValidation type="list" allowBlank="1" showInputMessage="1" showErrorMessage="1" sqref="E38" xr:uid="{72C2B427-A2B7-42D2-83C8-C6149EB14964}">
      <formula1>INDIRECT("tbl_POW[#headers]")</formula1>
    </dataValidation>
    <dataValidation type="list" allowBlank="1" showInputMessage="1" showErrorMessage="1" sqref="E39" xr:uid="{C9D8FB6F-29D3-4A66-9BCD-D1ED49F05EC6}">
      <formula1>INDIRECT("tbl_POW["&amp;$E$38&amp;"]")</formula1>
    </dataValidation>
  </dataValidations>
  <hyperlinks>
    <hyperlink ref="C2" r:id="rId1" xr:uid="{4A042CE4-77AF-4B5B-9B7E-B54175159233}"/>
  </hyperlinks>
  <pageMargins left="0.7" right="0.7" top="0.75" bottom="0.75" header="0.3" footer="0.3"/>
  <pageSetup orientation="portrait" r:id="rId2"/>
  <headerFooter>
    <oddFooter>&amp;L&amp;1#&amp;"Calibri"&amp;10&amp;K000000 -------------------------------------------------------- This document is marked as confidential</oddFooter>
  </headerFooter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1C57-E23F-4039-B602-6D3EA6257A6C}">
  <sheetPr codeName="Sheet4"/>
  <dimension ref="B5:B54"/>
  <sheetViews>
    <sheetView topLeftCell="A16" workbookViewId="0">
      <selection activeCell="B31" sqref="B31"/>
    </sheetView>
  </sheetViews>
  <sheetFormatPr defaultRowHeight="15" x14ac:dyDescent="0.25"/>
  <cols>
    <col min="2" max="2" width="84.140625" customWidth="1"/>
  </cols>
  <sheetData>
    <row r="5" spans="2:2" x14ac:dyDescent="0.25">
      <c r="B5" t="s">
        <v>22</v>
      </c>
    </row>
    <row r="6" spans="2:2" x14ac:dyDescent="0.25">
      <c r="B6" t="s">
        <v>24</v>
      </c>
    </row>
    <row r="7" spans="2:2" x14ac:dyDescent="0.25">
      <c r="B7" t="s">
        <v>25</v>
      </c>
    </row>
    <row r="8" spans="2:2" x14ac:dyDescent="0.25">
      <c r="B8" t="s">
        <v>26</v>
      </c>
    </row>
    <row r="9" spans="2:2" x14ac:dyDescent="0.25">
      <c r="B9" t="s">
        <v>27</v>
      </c>
    </row>
    <row r="10" spans="2:2" x14ac:dyDescent="0.25">
      <c r="B10" t="s">
        <v>28</v>
      </c>
    </row>
    <row r="12" spans="2:2" x14ac:dyDescent="0.25">
      <c r="B12" t="s">
        <v>30</v>
      </c>
    </row>
    <row r="13" spans="2:2" x14ac:dyDescent="0.25">
      <c r="B13" t="s">
        <v>23</v>
      </c>
    </row>
    <row r="14" spans="2:2" x14ac:dyDescent="0.25">
      <c r="B14" t="s">
        <v>31</v>
      </c>
    </row>
    <row r="15" spans="2:2" x14ac:dyDescent="0.25">
      <c r="B15" t="s">
        <v>32</v>
      </c>
    </row>
    <row r="16" spans="2:2" x14ac:dyDescent="0.25">
      <c r="B16" t="s">
        <v>33</v>
      </c>
    </row>
    <row r="17" spans="2:2" x14ac:dyDescent="0.25">
      <c r="B17" t="s">
        <v>34</v>
      </c>
    </row>
    <row r="18" spans="2:2" x14ac:dyDescent="0.25">
      <c r="B18" t="s">
        <v>35</v>
      </c>
    </row>
    <row r="21" spans="2:2" x14ac:dyDescent="0.25">
      <c r="B21" t="s">
        <v>37</v>
      </c>
    </row>
    <row r="22" spans="2:2" x14ac:dyDescent="0.25">
      <c r="B22" t="s">
        <v>38</v>
      </c>
    </row>
    <row r="23" spans="2:2" x14ac:dyDescent="0.25">
      <c r="B23" t="s">
        <v>39</v>
      </c>
    </row>
    <row r="25" spans="2:2" x14ac:dyDescent="0.25">
      <c r="B25" t="s">
        <v>41</v>
      </c>
    </row>
    <row r="26" spans="2:2" x14ac:dyDescent="0.25">
      <c r="B26" t="s">
        <v>42</v>
      </c>
    </row>
    <row r="27" spans="2:2" x14ac:dyDescent="0.25">
      <c r="B27" t="s">
        <v>43</v>
      </c>
    </row>
    <row r="28" spans="2:2" x14ac:dyDescent="0.25">
      <c r="B28" t="s">
        <v>44</v>
      </c>
    </row>
    <row r="30" spans="2:2" x14ac:dyDescent="0.25">
      <c r="B30" t="s">
        <v>46</v>
      </c>
    </row>
    <row r="31" spans="2:2" x14ac:dyDescent="0.25">
      <c r="B31" t="s">
        <v>47</v>
      </c>
    </row>
    <row r="32" spans="2:2" x14ac:dyDescent="0.25">
      <c r="B32" t="s">
        <v>48</v>
      </c>
    </row>
    <row r="33" spans="2:2" x14ac:dyDescent="0.25">
      <c r="B33" t="s">
        <v>49</v>
      </c>
    </row>
    <row r="34" spans="2:2" x14ac:dyDescent="0.25">
      <c r="B34" t="s">
        <v>50</v>
      </c>
    </row>
    <row r="37" spans="2:2" x14ac:dyDescent="0.25">
      <c r="B37" t="s">
        <v>52</v>
      </c>
    </row>
    <row r="38" spans="2:2" x14ac:dyDescent="0.25">
      <c r="B38" t="s">
        <v>53</v>
      </c>
    </row>
    <row r="39" spans="2:2" x14ac:dyDescent="0.25">
      <c r="B39" t="s">
        <v>54</v>
      </c>
    </row>
    <row r="40" spans="2:2" x14ac:dyDescent="0.25">
      <c r="B40" t="s">
        <v>55</v>
      </c>
    </row>
    <row r="41" spans="2:2" x14ac:dyDescent="0.25">
      <c r="B41" t="s">
        <v>56</v>
      </c>
    </row>
    <row r="42" spans="2:2" x14ac:dyDescent="0.25">
      <c r="B42" t="s">
        <v>57</v>
      </c>
    </row>
    <row r="44" spans="2:2" x14ac:dyDescent="0.25">
      <c r="B44" t="s">
        <v>59</v>
      </c>
    </row>
    <row r="45" spans="2:2" x14ac:dyDescent="0.25">
      <c r="B45" t="s">
        <v>60</v>
      </c>
    </row>
    <row r="46" spans="2:2" x14ac:dyDescent="0.25">
      <c r="B46" t="s">
        <v>61</v>
      </c>
    </row>
    <row r="47" spans="2:2" x14ac:dyDescent="0.25">
      <c r="B47" t="s">
        <v>62</v>
      </c>
    </row>
    <row r="48" spans="2:2" x14ac:dyDescent="0.25">
      <c r="B48" t="s">
        <v>63</v>
      </c>
    </row>
    <row r="50" spans="2:2" x14ac:dyDescent="0.25">
      <c r="B50" t="s">
        <v>65</v>
      </c>
    </row>
    <row r="51" spans="2:2" x14ac:dyDescent="0.25">
      <c r="B51" t="s">
        <v>66</v>
      </c>
    </row>
    <row r="52" spans="2:2" x14ac:dyDescent="0.25">
      <c r="B52" t="s">
        <v>67</v>
      </c>
    </row>
    <row r="53" spans="2:2" x14ac:dyDescent="0.25">
      <c r="B53" t="s">
        <v>68</v>
      </c>
    </row>
    <row r="54" spans="2:2" x14ac:dyDescent="0.25">
      <c r="B54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4DB2-7B65-458E-ABF5-6EC890A9CC80}">
  <sheetPr codeName="Sheet9"/>
  <dimension ref="A1:BD70"/>
  <sheetViews>
    <sheetView showGridLines="0" topLeftCell="A10" workbookViewId="0">
      <selection activeCell="B21" sqref="B21"/>
    </sheetView>
  </sheetViews>
  <sheetFormatPr defaultRowHeight="15" x14ac:dyDescent="0.25"/>
  <cols>
    <col min="2" max="2" width="24.5703125" customWidth="1"/>
    <col min="3" max="3" width="25.28515625" style="63" customWidth="1"/>
    <col min="4" max="4" width="32.140625" customWidth="1"/>
    <col min="5" max="56" width="3.140625" customWidth="1"/>
    <col min="57" max="74" width="3.5703125" customWidth="1"/>
  </cols>
  <sheetData>
    <row r="1" spans="1:56" x14ac:dyDescent="0.25">
      <c r="A1" s="61"/>
      <c r="C1"/>
    </row>
    <row r="2" spans="1:56" x14ac:dyDescent="0.25">
      <c r="A2" s="61"/>
      <c r="C2" s="40" t="s">
        <v>70</v>
      </c>
      <c r="D2" s="40"/>
      <c r="E2" s="40"/>
      <c r="F2" s="40"/>
      <c r="G2" s="40"/>
      <c r="H2" s="40"/>
      <c r="I2" s="40"/>
      <c r="J2" s="40"/>
      <c r="K2" s="40"/>
    </row>
    <row r="3" spans="1:56" x14ac:dyDescent="0.25">
      <c r="A3" s="61"/>
      <c r="C3" s="42" t="s">
        <v>1</v>
      </c>
      <c r="D3" s="40"/>
      <c r="E3" s="40"/>
      <c r="F3" s="40"/>
      <c r="G3" s="40"/>
      <c r="H3" s="40"/>
      <c r="I3" s="40"/>
      <c r="J3" s="40"/>
      <c r="K3" s="40"/>
    </row>
    <row r="4" spans="1:56" s="68" customFormat="1" ht="15.75" x14ac:dyDescent="0.25">
      <c r="A4" s="67"/>
      <c r="C4" s="69" t="s">
        <v>179</v>
      </c>
      <c r="D4" s="70"/>
      <c r="E4" s="70"/>
      <c r="F4" s="70"/>
      <c r="G4" s="70"/>
      <c r="H4" s="70"/>
      <c r="I4" s="70"/>
      <c r="J4" s="70"/>
      <c r="K4" s="70"/>
    </row>
    <row r="5" spans="1:56" ht="28.5" x14ac:dyDescent="0.45">
      <c r="A5" s="14" t="str">
        <f>'Project Info'!C7</f>
        <v>My Super Project</v>
      </c>
      <c r="B5" s="14"/>
      <c r="C5" s="1"/>
      <c r="D5" s="2"/>
      <c r="E5" s="26"/>
      <c r="G5" s="2"/>
      <c r="H5" s="7"/>
      <c r="I5" s="143"/>
      <c r="J5" s="143"/>
      <c r="K5" s="143"/>
      <c r="L5" s="143"/>
      <c r="M5" s="143"/>
      <c r="N5" s="143"/>
      <c r="O5" s="143"/>
      <c r="P5" s="143"/>
      <c r="Q5" s="143" t="s">
        <v>71</v>
      </c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</row>
    <row r="6" spans="1:56" ht="18.75" x14ac:dyDescent="0.3">
      <c r="A6" s="44"/>
      <c r="B6" s="45"/>
      <c r="C6" s="64"/>
      <c r="K6" s="45"/>
      <c r="L6" s="45"/>
      <c r="M6" s="45"/>
      <c r="N6" s="45"/>
      <c r="O6" s="45"/>
      <c r="P6" s="45"/>
      <c r="Q6" s="46"/>
      <c r="R6" s="46"/>
      <c r="S6" s="46"/>
      <c r="T6" s="46"/>
      <c r="U6" s="46"/>
      <c r="V6" s="46"/>
      <c r="W6" s="46"/>
      <c r="X6" s="46"/>
      <c r="Z6" s="47"/>
    </row>
    <row r="7" spans="1:56" ht="18.75" x14ac:dyDescent="0.3">
      <c r="A7" s="51" t="s">
        <v>72</v>
      </c>
      <c r="B7" s="52" t="s">
        <v>73</v>
      </c>
      <c r="C7" s="65" t="s">
        <v>74</v>
      </c>
      <c r="D7" s="50"/>
      <c r="E7" s="45"/>
      <c r="K7" s="45"/>
      <c r="L7" s="45"/>
      <c r="M7" s="45"/>
      <c r="N7" s="45"/>
      <c r="O7" s="45"/>
      <c r="P7" s="45"/>
      <c r="Q7" s="46"/>
      <c r="R7" s="46"/>
      <c r="S7" s="46"/>
      <c r="T7" s="46"/>
      <c r="U7" s="46"/>
      <c r="V7" s="46"/>
      <c r="W7" s="46"/>
      <c r="X7" s="46"/>
      <c r="Z7" s="47"/>
    </row>
    <row r="8" spans="1:56" ht="18.75" x14ac:dyDescent="0.3">
      <c r="A8" s="53" t="s">
        <v>75</v>
      </c>
      <c r="B8" s="54" t="s">
        <v>76</v>
      </c>
      <c r="C8" s="65" t="s">
        <v>151</v>
      </c>
      <c r="D8" s="50"/>
      <c r="E8" s="45"/>
      <c r="K8" s="45"/>
      <c r="L8" s="45"/>
      <c r="M8" s="45"/>
      <c r="N8" s="45"/>
      <c r="O8" s="45"/>
      <c r="P8" s="45"/>
      <c r="Q8" s="46"/>
      <c r="R8" s="46"/>
      <c r="S8" s="46"/>
      <c r="T8" s="46"/>
      <c r="U8" s="46"/>
      <c r="V8" s="46"/>
      <c r="W8" s="46"/>
      <c r="X8" s="46"/>
      <c r="Z8" s="47"/>
    </row>
    <row r="9" spans="1:56" ht="18.75" x14ac:dyDescent="0.3">
      <c r="A9" s="57" t="s">
        <v>80</v>
      </c>
      <c r="B9" s="58" t="s">
        <v>81</v>
      </c>
      <c r="C9" s="65" t="s">
        <v>82</v>
      </c>
      <c r="D9" s="50"/>
      <c r="E9" s="45"/>
      <c r="K9" s="45"/>
      <c r="L9" s="45"/>
      <c r="M9" s="45"/>
      <c r="N9" s="45"/>
      <c r="O9" s="45"/>
      <c r="P9" s="45"/>
      <c r="Q9" s="46"/>
      <c r="R9" s="46"/>
      <c r="S9" s="46"/>
      <c r="T9" s="46"/>
      <c r="U9" s="46"/>
      <c r="V9" s="46"/>
      <c r="W9" s="46"/>
      <c r="X9" s="46"/>
      <c r="Z9" s="47"/>
    </row>
    <row r="10" spans="1:56" ht="18.75" x14ac:dyDescent="0.3">
      <c r="A10" s="59" t="s">
        <v>83</v>
      </c>
      <c r="B10" s="60" t="s">
        <v>84</v>
      </c>
      <c r="C10" s="65" t="s">
        <v>85</v>
      </c>
      <c r="D10" s="50"/>
      <c r="E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6"/>
      <c r="S10" s="46"/>
      <c r="T10" s="46"/>
      <c r="U10" s="46"/>
      <c r="V10" s="46"/>
      <c r="W10" s="46"/>
      <c r="X10" s="46"/>
      <c r="Z10" s="47"/>
    </row>
    <row r="11" spans="1:56" ht="18.75" x14ac:dyDescent="0.3">
      <c r="A11" s="55" t="s">
        <v>77</v>
      </c>
      <c r="B11" s="56" t="s">
        <v>78</v>
      </c>
      <c r="C11" s="65" t="s">
        <v>79</v>
      </c>
      <c r="D11" s="50"/>
      <c r="E11" s="45"/>
      <c r="H11" s="45"/>
      <c r="I11" s="45"/>
      <c r="J11" s="45"/>
      <c r="K11" s="45"/>
      <c r="L11" s="45"/>
      <c r="M11" s="45"/>
      <c r="N11" s="45"/>
      <c r="O11" s="45"/>
      <c r="P11" s="45"/>
      <c r="Q11" s="46"/>
      <c r="R11" s="46"/>
      <c r="S11" s="46"/>
      <c r="T11" s="46"/>
      <c r="U11" s="46"/>
      <c r="V11" s="46"/>
      <c r="W11" s="46"/>
      <c r="X11" s="46"/>
      <c r="Z11" s="47"/>
    </row>
    <row r="12" spans="1:56" ht="26.25" customHeight="1" x14ac:dyDescent="0.3">
      <c r="A12" s="50"/>
      <c r="B12" s="56"/>
      <c r="C12" s="65"/>
      <c r="D12" s="50"/>
      <c r="E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46"/>
      <c r="S12" s="46"/>
      <c r="T12" s="46"/>
      <c r="U12" s="46"/>
      <c r="V12" s="46"/>
      <c r="W12" s="46"/>
      <c r="X12" s="46"/>
      <c r="Z12" s="47"/>
    </row>
    <row r="13" spans="1:56" ht="18.75" x14ac:dyDescent="0.3">
      <c r="B13" s="46"/>
      <c r="C13" s="46"/>
      <c r="D13" s="46"/>
      <c r="Q13" s="48"/>
      <c r="R13" s="48"/>
      <c r="S13" s="48"/>
      <c r="T13" s="48"/>
      <c r="U13" s="48"/>
      <c r="V13" s="48"/>
      <c r="W13" s="48"/>
      <c r="X13" s="48"/>
      <c r="Z13" s="49"/>
    </row>
    <row r="14" spans="1:56" ht="102" hidden="1" customHeight="1" x14ac:dyDescent="0.3">
      <c r="A14" s="93"/>
      <c r="B14" s="46"/>
      <c r="C14" s="46"/>
      <c r="D14" s="46"/>
      <c r="E14" t="str" cm="1">
        <f t="array" ref="E14:BA15">TRANSPOSE(POWActivities)</f>
        <v>Stage</v>
      </c>
      <c r="F14" t="str">
        <v>Task</v>
      </c>
      <c r="G14" t="str">
        <v>Task</v>
      </c>
      <c r="H14" t="str">
        <v>Task</v>
      </c>
      <c r="I14" t="str">
        <v>Task</v>
      </c>
      <c r="J14" t="str">
        <v>Task</v>
      </c>
      <c r="K14" t="str">
        <v>Task</v>
      </c>
      <c r="L14" t="str">
        <v>Stage</v>
      </c>
      <c r="M14" t="str">
        <v>Task</v>
      </c>
      <c r="N14" t="str">
        <v>Task</v>
      </c>
      <c r="O14" t="str">
        <v>Task</v>
      </c>
      <c r="P14" t="str">
        <v>Task</v>
      </c>
      <c r="Q14" t="str">
        <v>Task</v>
      </c>
      <c r="R14" t="str">
        <v>Task</v>
      </c>
      <c r="S14" t="str">
        <v>Task</v>
      </c>
      <c r="T14" t="str">
        <v>Stage</v>
      </c>
      <c r="U14" t="str">
        <v>Task</v>
      </c>
      <c r="V14" t="str">
        <v>Task</v>
      </c>
      <c r="W14" t="str">
        <v>Task</v>
      </c>
      <c r="X14" t="str">
        <v>Stage</v>
      </c>
      <c r="Y14" t="str">
        <v>Task</v>
      </c>
      <c r="Z14" t="str">
        <v>Task</v>
      </c>
      <c r="AA14" t="str">
        <v>Task</v>
      </c>
      <c r="AB14" t="str">
        <v>Task</v>
      </c>
      <c r="AC14" t="str">
        <v>Stage</v>
      </c>
      <c r="AD14" t="str">
        <v>Task</v>
      </c>
      <c r="AE14" t="str">
        <v>Task</v>
      </c>
      <c r="AF14" t="str">
        <v>Task</v>
      </c>
      <c r="AG14" t="str">
        <v>Task</v>
      </c>
      <c r="AH14" t="str">
        <v>Task</v>
      </c>
      <c r="AI14" t="str">
        <v>Stage</v>
      </c>
      <c r="AJ14" t="str">
        <v>Task</v>
      </c>
      <c r="AK14" t="str">
        <v>Task</v>
      </c>
      <c r="AL14" t="str">
        <v>Task</v>
      </c>
      <c r="AM14" t="str">
        <v>Task</v>
      </c>
      <c r="AN14" t="str">
        <v>Task</v>
      </c>
      <c r="AO14" t="str">
        <v>Task</v>
      </c>
      <c r="AP14" t="str">
        <v>Stage</v>
      </c>
      <c r="AQ14" t="str">
        <v>Task</v>
      </c>
      <c r="AR14" t="str">
        <v>Task</v>
      </c>
      <c r="AS14" t="str">
        <v>Task</v>
      </c>
      <c r="AT14" t="str">
        <v>Task</v>
      </c>
      <c r="AU14" t="str">
        <v>Task</v>
      </c>
      <c r="AV14" t="str">
        <v>Stage</v>
      </c>
      <c r="AW14" t="str">
        <v>Task</v>
      </c>
      <c r="AX14" t="str">
        <v>Task</v>
      </c>
      <c r="AY14" t="str">
        <v>Task</v>
      </c>
      <c r="AZ14" t="str">
        <v>Task</v>
      </c>
      <c r="BA14" t="str">
        <v>Task</v>
      </c>
    </row>
    <row r="15" spans="1:56" s="109" customFormat="1" ht="297.75" customHeight="1" x14ac:dyDescent="0.25">
      <c r="A15" s="107"/>
      <c r="B15" s="108"/>
      <c r="C15" s="108"/>
      <c r="D15" s="108"/>
      <c r="E15" s="96" t="str">
        <v>Stage 0: Strategic Definition</v>
      </c>
      <c r="F15" s="96" t="str">
        <v>Project Cost</v>
      </c>
      <c r="G15" s="96" t="str">
        <v>Strategic Capability Identification</v>
      </c>
      <c r="H15" s="96" t="str">
        <v>Project Risks, Opportunities, Constraints and Dependencies</v>
      </c>
      <c r="I15" s="96" t="str">
        <v>Site Appraisals</v>
      </c>
      <c r="J15" s="96" t="str">
        <v>Define Requirements and outcomes</v>
      </c>
      <c r="K15" s="96" t="str">
        <v>Review Feedback from previous projects</v>
      </c>
      <c r="L15" s="96" t="str">
        <v>Stage 1: Preparation and Briefing</v>
      </c>
      <c r="M15" s="96" t="str">
        <v>Project Budget, Costs, and Revenues</v>
      </c>
      <c r="N15" s="96" t="str">
        <v>Feasibility Studies</v>
      </c>
      <c r="O15" s="96" t="str">
        <v>Site Information and Surveys</v>
      </c>
      <c r="P15" s="96" t="str">
        <v>Capability Identification</v>
      </c>
      <c r="Q15" s="96" t="str">
        <v>Procurement Strategy</v>
      </c>
      <c r="R15" s="96" t="str">
        <v>Project Programme</v>
      </c>
      <c r="S15" s="96" t="str">
        <v>Funding and Investment Options</v>
      </c>
      <c r="T15" s="96" t="str">
        <v>Stage 2: Concept Design</v>
      </c>
      <c r="U15" s="96" t="str">
        <v>Concept Design</v>
      </c>
      <c r="V15" s="96" t="str">
        <v>Project Programme Development</v>
      </c>
      <c r="W15" s="96" t="str">
        <v>Cost Plan</v>
      </c>
      <c r="X15" s="96" t="str">
        <v>Stage 3: Spatial Coordination and Localisation</v>
      </c>
      <c r="Y15" s="96" t="str">
        <v>Planning Application</v>
      </c>
      <c r="Z15" s="96" t="str">
        <v>Locally Coordinated Design</v>
      </c>
      <c r="AA15" s="96" t="str">
        <v>System Connection Applications</v>
      </c>
      <c r="AB15" s="96" t="str">
        <v>Consultation and Community Engagement</v>
      </c>
      <c r="AC15" s="96" t="str">
        <v>Stage 4: Technical Design</v>
      </c>
      <c r="AD15" s="96" t="str">
        <v>Detailed Technical Design</v>
      </c>
      <c r="AE15" s="96" t="str">
        <v>Building Regulations Application</v>
      </c>
      <c r="AF15" s="96" t="str">
        <v>Construction Information</v>
      </c>
      <c r="AG15" s="96" t="str">
        <v>Confirm Network Connections</v>
      </c>
      <c r="AH15" s="96" t="str">
        <v>Spatially Coordinated Design</v>
      </c>
      <c r="AI15" s="96" t="str">
        <v>Stage 5: Construction, Integration and Installation</v>
      </c>
      <c r="AJ15" s="96" t="str">
        <v>Commissioning</v>
      </c>
      <c r="AK15" s="96" t="str">
        <v>Practical Completion</v>
      </c>
      <c r="AL15" s="96" t="str">
        <v>Quality Monitoring</v>
      </c>
      <c r="AM15" s="96" t="str">
        <v>Site Logistics</v>
      </c>
      <c r="AN15" s="96" t="str">
        <v>Operations Manual</v>
      </c>
      <c r="AO15" s="96" t="str">
        <v>Construction Programme</v>
      </c>
      <c r="AP15" s="96" t="str">
        <v>Stage 6: Handover</v>
      </c>
      <c r="AQ15" s="96" t="str">
        <v>Project Performance Review</v>
      </c>
      <c r="AR15" s="96" t="str">
        <v>Plan for Use Strategy</v>
      </c>
      <c r="AS15" s="96" t="str">
        <v>Aftercare Tasks</v>
      </c>
      <c r="AT15" s="96" t="str">
        <v>Post-Handover Evaluation</v>
      </c>
      <c r="AU15" s="96" t="str">
        <v>Handover</v>
      </c>
      <c r="AV15" s="96" t="str">
        <v>Stage 7: Use (and Operation)</v>
      </c>
      <c r="AW15" s="96" t="str">
        <v>Customer Management</v>
      </c>
      <c r="AX15" s="96" t="str">
        <v>Verify project outcomes</v>
      </c>
      <c r="AY15" s="96" t="str">
        <v>Facilities management</v>
      </c>
      <c r="AZ15" s="96" t="str">
        <v>Asset management</v>
      </c>
      <c r="BA15" s="96" t="str">
        <v>Post Commission evaluation</v>
      </c>
      <c r="BB15" s="96"/>
      <c r="BC15" s="96"/>
      <c r="BD15" s="96"/>
    </row>
    <row r="16" spans="1:56" ht="16.5" customHeight="1" x14ac:dyDescent="0.25">
      <c r="A16" s="94"/>
      <c r="B16" s="106" t="s">
        <v>148</v>
      </c>
      <c r="C16" s="106" t="s">
        <v>86</v>
      </c>
      <c r="D16" s="106" t="s">
        <v>149</v>
      </c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</row>
    <row r="17" spans="1:56" ht="18.75" x14ac:dyDescent="0.25">
      <c r="A17" s="94"/>
      <c r="B17" s="102" t="s">
        <v>150</v>
      </c>
      <c r="C17" s="103" t="str">
        <f>'Project Info'!B10</f>
        <v>Project sponsor</v>
      </c>
      <c r="D17" s="104" t="str">
        <f>'Project Info'!C10</f>
        <v>My Sponsor name</v>
      </c>
      <c r="E17" s="99" t="s">
        <v>83</v>
      </c>
      <c r="F17" s="99" t="s">
        <v>72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</row>
    <row r="18" spans="1:56" ht="18.75" x14ac:dyDescent="0.25">
      <c r="A18" s="95"/>
      <c r="B18" s="105" t="s">
        <v>117</v>
      </c>
      <c r="C18" s="97" t="str">
        <f>'Project Info'!B11</f>
        <v>PM name</v>
      </c>
      <c r="D18" s="98" t="str">
        <f>'Project Info'!C11</f>
        <v>My PM Name</v>
      </c>
      <c r="E18" s="99"/>
      <c r="F18" s="99" t="s">
        <v>75</v>
      </c>
      <c r="G18" s="99"/>
      <c r="H18" s="99" t="s">
        <v>72</v>
      </c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</row>
    <row r="19" spans="1:56" ht="18.75" x14ac:dyDescent="0.25">
      <c r="A19" s="95"/>
      <c r="B19" s="105" t="s">
        <v>87</v>
      </c>
      <c r="C19" s="97" t="s">
        <v>152</v>
      </c>
      <c r="D19" s="97" t="s">
        <v>153</v>
      </c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</row>
    <row r="20" spans="1:56" ht="18.75" x14ac:dyDescent="0.25">
      <c r="A20" s="95"/>
      <c r="B20" s="105" t="s">
        <v>117</v>
      </c>
      <c r="C20" s="97" t="s">
        <v>160</v>
      </c>
      <c r="D20" s="97" t="s">
        <v>161</v>
      </c>
      <c r="E20" s="99"/>
      <c r="F20" s="99"/>
      <c r="G20" s="99"/>
      <c r="H20" s="99"/>
      <c r="I20" s="99"/>
      <c r="J20" s="99"/>
      <c r="K20" s="99"/>
      <c r="L20" s="99" t="s">
        <v>72</v>
      </c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</row>
    <row r="21" spans="1:56" ht="18.75" x14ac:dyDescent="0.25">
      <c r="A21" s="95"/>
      <c r="B21" s="105"/>
      <c r="C21" s="97"/>
      <c r="D21" s="97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</row>
    <row r="22" spans="1:56" ht="18.75" x14ac:dyDescent="0.25">
      <c r="A22" s="95"/>
      <c r="B22" s="105"/>
      <c r="C22" s="97"/>
      <c r="D22" s="97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</row>
    <row r="23" spans="1:56" ht="18.75" x14ac:dyDescent="0.25">
      <c r="A23" s="95"/>
      <c r="B23" s="105"/>
      <c r="C23" s="97"/>
      <c r="D23" s="97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</row>
    <row r="24" spans="1:56" ht="18.75" x14ac:dyDescent="0.25">
      <c r="A24" s="95"/>
      <c r="B24" s="105"/>
      <c r="C24" s="97"/>
      <c r="D24" s="97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</row>
    <row r="25" spans="1:56" ht="18.75" x14ac:dyDescent="0.25">
      <c r="A25" s="95"/>
      <c r="B25" s="105"/>
      <c r="C25" s="97"/>
      <c r="D25" s="97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</row>
    <row r="26" spans="1:56" ht="18.75" x14ac:dyDescent="0.25">
      <c r="A26" s="95"/>
      <c r="B26" s="105"/>
      <c r="C26" s="97"/>
      <c r="D26" s="97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</row>
    <row r="27" spans="1:56" ht="18.75" x14ac:dyDescent="0.25">
      <c r="A27" s="95"/>
      <c r="B27" s="100"/>
      <c r="C27" s="97"/>
      <c r="D27" s="97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</row>
    <row r="28" spans="1:56" ht="18.75" x14ac:dyDescent="0.25">
      <c r="A28" s="95"/>
      <c r="B28" s="100"/>
      <c r="C28" s="97"/>
      <c r="D28" s="97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</row>
    <row r="29" spans="1:56" ht="18.75" x14ac:dyDescent="0.25">
      <c r="A29" s="95"/>
      <c r="B29" s="100"/>
      <c r="C29" s="97"/>
      <c r="D29" s="97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</row>
    <row r="30" spans="1:56" ht="18.75" x14ac:dyDescent="0.25">
      <c r="A30" s="95"/>
      <c r="B30" s="100"/>
      <c r="C30" s="97"/>
      <c r="D30" s="97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</row>
    <row r="31" spans="1:56" ht="18.75" x14ac:dyDescent="0.25">
      <c r="A31" s="95"/>
      <c r="B31" s="100"/>
      <c r="C31" s="97"/>
      <c r="D31" s="97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</row>
    <row r="32" spans="1:56" ht="18.75" x14ac:dyDescent="0.25">
      <c r="A32" s="95"/>
      <c r="B32" s="100"/>
      <c r="C32" s="97"/>
      <c r="D32" s="97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</row>
    <row r="33" spans="1:56" ht="18.75" x14ac:dyDescent="0.25">
      <c r="A33" s="95"/>
      <c r="B33" s="100"/>
      <c r="C33" s="97"/>
      <c r="D33" s="97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</row>
    <row r="34" spans="1:56" ht="18.75" x14ac:dyDescent="0.25">
      <c r="A34" s="95"/>
      <c r="B34" s="100"/>
      <c r="C34" s="97"/>
      <c r="D34" s="97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</row>
    <row r="35" spans="1:56" ht="18.75" x14ac:dyDescent="0.25">
      <c r="A35" s="95"/>
      <c r="B35" s="100"/>
      <c r="C35" s="97"/>
      <c r="D35" s="97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</row>
    <row r="36" spans="1:56" ht="18.75" x14ac:dyDescent="0.25">
      <c r="A36" s="95"/>
      <c r="B36" s="100"/>
      <c r="C36" s="97"/>
      <c r="D36" s="97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</row>
    <row r="37" spans="1:56" ht="18.75" x14ac:dyDescent="0.25">
      <c r="A37" s="95"/>
      <c r="B37" s="100"/>
      <c r="C37" s="97"/>
      <c r="D37" s="97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</row>
    <row r="38" spans="1:56" ht="18.75" x14ac:dyDescent="0.25">
      <c r="A38" s="95"/>
      <c r="B38" s="100"/>
      <c r="C38" s="97"/>
      <c r="D38" s="97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</row>
    <row r="39" spans="1:56" ht="18.75" x14ac:dyDescent="0.25">
      <c r="A39" s="95"/>
      <c r="B39" s="100"/>
      <c r="C39" s="97"/>
      <c r="D39" s="97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</row>
    <row r="40" spans="1:56" ht="18.75" x14ac:dyDescent="0.25">
      <c r="A40" s="95"/>
      <c r="B40" s="100"/>
      <c r="C40" s="97"/>
      <c r="D40" s="97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</row>
    <row r="41" spans="1:56" ht="18.75" x14ac:dyDescent="0.25">
      <c r="A41" s="95"/>
      <c r="B41" s="100"/>
      <c r="C41" s="97"/>
      <c r="D41" s="97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</row>
    <row r="42" spans="1:56" ht="18.75" x14ac:dyDescent="0.25">
      <c r="A42" s="95"/>
      <c r="B42" s="100"/>
      <c r="C42" s="97"/>
      <c r="D42" s="97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</row>
    <row r="43" spans="1:56" ht="18.75" x14ac:dyDescent="0.25">
      <c r="A43" s="95"/>
      <c r="B43" s="100"/>
      <c r="C43" s="97"/>
      <c r="D43" s="97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</row>
    <row r="44" spans="1:56" ht="18.75" x14ac:dyDescent="0.25">
      <c r="A44" s="95"/>
      <c r="B44" s="100"/>
      <c r="C44" s="97"/>
      <c r="D44" s="97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</row>
    <row r="45" spans="1:56" ht="18.75" x14ac:dyDescent="0.25">
      <c r="A45" s="95"/>
      <c r="B45" s="100"/>
      <c r="C45" s="97"/>
      <c r="D45" s="97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</row>
    <row r="46" spans="1:56" ht="18.75" x14ac:dyDescent="0.25">
      <c r="A46" s="95"/>
      <c r="B46" s="100"/>
      <c r="C46" s="97"/>
      <c r="D46" s="97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</row>
    <row r="47" spans="1:56" ht="18.75" x14ac:dyDescent="0.25">
      <c r="A47" s="95"/>
      <c r="B47" s="100"/>
      <c r="C47" s="97"/>
      <c r="D47" s="97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</row>
    <row r="48" spans="1:56" ht="18.75" x14ac:dyDescent="0.25">
      <c r="A48" s="95"/>
      <c r="B48" s="100"/>
      <c r="C48" s="97"/>
      <c r="D48" s="97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</row>
    <row r="49" spans="1:56" ht="18.75" x14ac:dyDescent="0.25">
      <c r="A49" s="95"/>
      <c r="B49" s="100"/>
      <c r="C49" s="97"/>
      <c r="D49" s="97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</row>
    <row r="50" spans="1:56" ht="18.75" x14ac:dyDescent="0.25">
      <c r="A50" s="95"/>
      <c r="B50" s="100"/>
      <c r="C50" s="97"/>
      <c r="D50" s="97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</row>
    <row r="51" spans="1:56" ht="18.75" x14ac:dyDescent="0.25">
      <c r="A51" s="95"/>
      <c r="B51" s="100"/>
      <c r="C51" s="97"/>
      <c r="D51" s="97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</row>
    <row r="52" spans="1:56" ht="18.75" x14ac:dyDescent="0.25">
      <c r="A52" s="95"/>
      <c r="B52" s="100"/>
      <c r="C52" s="97"/>
      <c r="D52" s="97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</row>
    <row r="53" spans="1:56" ht="18.75" x14ac:dyDescent="0.25">
      <c r="A53" s="95"/>
      <c r="B53" s="100"/>
      <c r="C53" s="97"/>
      <c r="D53" s="97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</row>
    <row r="54" spans="1:56" ht="18.75" x14ac:dyDescent="0.25">
      <c r="A54" s="95"/>
      <c r="B54" s="100"/>
      <c r="C54" s="97"/>
      <c r="D54" s="97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</row>
    <row r="55" spans="1:56" ht="18.75" x14ac:dyDescent="0.25">
      <c r="A55" s="95"/>
      <c r="B55" s="100"/>
      <c r="C55" s="97"/>
      <c r="D55" s="97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</row>
    <row r="56" spans="1:56" ht="18.75" x14ac:dyDescent="0.25">
      <c r="A56" s="95"/>
      <c r="B56" s="100"/>
      <c r="C56" s="97"/>
      <c r="D56" s="97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</row>
    <row r="57" spans="1:56" ht="18.75" x14ac:dyDescent="0.25">
      <c r="A57" s="95"/>
      <c r="B57" s="100"/>
      <c r="C57" s="97"/>
      <c r="D57" s="97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</row>
    <row r="58" spans="1:56" ht="18.75" x14ac:dyDescent="0.25">
      <c r="A58" s="95"/>
      <c r="B58" s="101"/>
      <c r="C58" s="97"/>
      <c r="D58" s="97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</row>
    <row r="59" spans="1:56" ht="18.75" x14ac:dyDescent="0.25">
      <c r="A59" s="95"/>
      <c r="B59" s="95"/>
      <c r="C59" s="95"/>
      <c r="D59" s="95"/>
    </row>
    <row r="60" spans="1:56" ht="18.75" x14ac:dyDescent="0.25">
      <c r="A60" s="95"/>
      <c r="B60" s="95"/>
      <c r="C60" s="95"/>
      <c r="D60" s="95"/>
    </row>
    <row r="61" spans="1:56" ht="18.75" x14ac:dyDescent="0.25">
      <c r="A61" s="95"/>
      <c r="B61" s="95"/>
      <c r="C61" s="95"/>
      <c r="D61" s="95"/>
    </row>
    <row r="62" spans="1:56" ht="18.75" x14ac:dyDescent="0.25">
      <c r="A62" s="95"/>
      <c r="B62" s="95"/>
      <c r="C62" s="95"/>
      <c r="D62" s="95"/>
    </row>
    <row r="63" spans="1:56" ht="18.75" x14ac:dyDescent="0.25">
      <c r="A63" s="95"/>
      <c r="B63" s="95"/>
      <c r="C63" s="95"/>
      <c r="D63" s="95"/>
    </row>
    <row r="64" spans="1:56" ht="18.75" x14ac:dyDescent="0.25">
      <c r="A64" s="95"/>
      <c r="B64" s="95"/>
      <c r="C64" s="95"/>
      <c r="D64" s="95"/>
    </row>
    <row r="65" spans="1:4" ht="18.75" x14ac:dyDescent="0.25">
      <c r="A65" s="95"/>
      <c r="B65" s="95"/>
      <c r="C65" s="95"/>
      <c r="D65" s="95"/>
    </row>
    <row r="66" spans="1:4" ht="18.75" x14ac:dyDescent="0.25">
      <c r="A66" s="95"/>
      <c r="B66" s="95"/>
      <c r="C66" s="95"/>
      <c r="D66" s="95"/>
    </row>
    <row r="67" spans="1:4" ht="18.75" x14ac:dyDescent="0.25">
      <c r="A67" s="95"/>
      <c r="B67" s="95"/>
      <c r="C67" s="95"/>
      <c r="D67" s="95"/>
    </row>
    <row r="68" spans="1:4" ht="18.75" x14ac:dyDescent="0.25">
      <c r="A68" s="95"/>
      <c r="B68" s="95"/>
      <c r="C68" s="95"/>
      <c r="D68" s="95"/>
    </row>
    <row r="69" spans="1:4" ht="18.75" x14ac:dyDescent="0.25">
      <c r="A69" s="95"/>
      <c r="B69" s="95"/>
      <c r="C69" s="95"/>
      <c r="D69" s="95"/>
    </row>
    <row r="70" spans="1:4" x14ac:dyDescent="0.25">
      <c r="A70" s="63"/>
      <c r="C70"/>
    </row>
  </sheetData>
  <mergeCells count="1">
    <mergeCell ref="I5:AG5"/>
  </mergeCells>
  <conditionalFormatting sqref="E15:BD16">
    <cfRule type="expression" dxfId="14" priority="1">
      <formula>E$14="Task"</formula>
    </cfRule>
    <cfRule type="expression" dxfId="13" priority="2">
      <formula>E$14="Phase"</formula>
    </cfRule>
    <cfRule type="expression" dxfId="12" priority="3">
      <formula>E$14="Stage"</formula>
    </cfRule>
  </conditionalFormatting>
  <conditionalFormatting sqref="E17:BD58">
    <cfRule type="cellIs" dxfId="11" priority="5" operator="equal">
      <formula>$A$7</formula>
    </cfRule>
    <cfRule type="cellIs" dxfId="10" priority="6" operator="equal">
      <formula>$A$8</formula>
    </cfRule>
    <cfRule type="cellIs" dxfId="9" priority="7" operator="equal">
      <formula>$A$11</formula>
    </cfRule>
    <cfRule type="cellIs" dxfId="8" priority="8" operator="equal">
      <formula>$A$9</formula>
    </cfRule>
    <cfRule type="cellIs" dxfId="7" priority="9" operator="equal">
      <formula>$A$10</formula>
    </cfRule>
  </conditionalFormatting>
  <dataValidations count="1">
    <dataValidation type="list" allowBlank="1" sqref="E17:BD58" xr:uid="{E374043E-31A7-44F6-A88E-618631C19E61}">
      <formula1>$A$7:$A$11</formula1>
    </dataValidation>
  </dataValidations>
  <hyperlinks>
    <hyperlink ref="C3" r:id="rId1" xr:uid="{B551CBE7-48B5-451B-8507-43344279C806}"/>
  </hyperlinks>
  <pageMargins left="0.7" right="0.7" top="0.75" bottom="0.75" header="0.3" footer="0.3"/>
  <pageSetup orientation="portrait" r:id="rId2"/>
  <headerFooter>
    <oddFooter>&amp;L&amp;1#&amp;"Calibri"&amp;10&amp;K000000 -------------------------------------------------------- This document is marked as confidential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GI63"/>
  <sheetViews>
    <sheetView showGridLines="0" showRuler="0" zoomScaleNormal="100" zoomScalePageLayoutView="70" workbookViewId="0">
      <pane ySplit="10" topLeftCell="A11" activePane="bottomLeft" state="frozen"/>
      <selection pane="bottomLeft" activeCell="B5" sqref="B5"/>
    </sheetView>
  </sheetViews>
  <sheetFormatPr defaultColWidth="3.85546875" defaultRowHeight="15" x14ac:dyDescent="0.25"/>
  <cols>
    <col min="1" max="1" width="8.7109375" style="61" customWidth="1"/>
    <col min="2" max="2" width="46.28515625" customWidth="1"/>
    <col min="3" max="3" width="27.28515625" customWidth="1"/>
    <col min="4" max="4" width="10.7109375" customWidth="1"/>
    <col min="5" max="5" width="10.42578125" style="5" customWidth="1"/>
    <col min="6" max="6" width="13.85546875" customWidth="1"/>
    <col min="7" max="7" width="13.85546875" hidden="1" customWidth="1"/>
    <col min="8" max="9" width="8.85546875" customWidth="1"/>
    <col min="10" max="191" width="2.7109375" customWidth="1"/>
  </cols>
  <sheetData>
    <row r="2" spans="1:191" x14ac:dyDescent="0.25">
      <c r="C2" s="40" t="s">
        <v>0</v>
      </c>
      <c r="D2" s="40"/>
      <c r="E2" s="41"/>
      <c r="F2" s="40"/>
      <c r="G2" s="40"/>
      <c r="H2" s="40"/>
      <c r="I2" s="40"/>
      <c r="J2" s="40"/>
      <c r="K2" s="40"/>
      <c r="L2" s="40"/>
      <c r="M2" s="40"/>
    </row>
    <row r="3" spans="1:191" x14ac:dyDescent="0.25">
      <c r="C3" s="42" t="s">
        <v>1</v>
      </c>
      <c r="D3" s="40"/>
      <c r="E3" s="41"/>
      <c r="F3" s="40"/>
      <c r="G3" s="40"/>
      <c r="H3" s="40"/>
      <c r="I3" s="40"/>
      <c r="J3" s="40"/>
      <c r="K3" s="40"/>
      <c r="L3" s="40"/>
      <c r="M3" s="40"/>
    </row>
    <row r="4" spans="1:191" s="68" customFormat="1" ht="15.75" x14ac:dyDescent="0.25">
      <c r="A4" s="67"/>
      <c r="C4" s="69" t="s">
        <v>194</v>
      </c>
      <c r="D4" s="70"/>
      <c r="E4" s="71"/>
      <c r="F4" s="70"/>
      <c r="G4" s="70"/>
      <c r="H4" s="70"/>
      <c r="I4" s="70"/>
      <c r="J4" s="70"/>
      <c r="K4" s="70"/>
      <c r="L4" s="70"/>
      <c r="M4" s="70"/>
    </row>
    <row r="5" spans="1:191" ht="28.5" x14ac:dyDescent="0.45">
      <c r="B5" s="14" t="str">
        <f>'Project Info'!C7</f>
        <v>My Super Project</v>
      </c>
      <c r="C5" s="1"/>
      <c r="D5" s="2"/>
      <c r="E5" s="4"/>
      <c r="F5" s="26"/>
      <c r="G5" s="26"/>
      <c r="I5" s="2"/>
      <c r="J5" s="7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</row>
    <row r="6" spans="1:191" ht="19.5" customHeight="1" x14ac:dyDescent="0.25">
      <c r="B6" t="s">
        <v>216</v>
      </c>
      <c r="D6" s="6" t="s">
        <v>8</v>
      </c>
      <c r="E6" s="144">
        <v>44831</v>
      </c>
      <c r="F6" s="145"/>
      <c r="G6" s="120"/>
    </row>
    <row r="7" spans="1:191" ht="19.5" customHeight="1" x14ac:dyDescent="0.3">
      <c r="B7" s="8"/>
      <c r="D7" s="6" t="s">
        <v>9</v>
      </c>
      <c r="E7" s="149">
        <f ca="1">TODAY()</f>
        <v>46175</v>
      </c>
      <c r="F7" s="150"/>
      <c r="G7" s="121"/>
    </row>
    <row r="8" spans="1:191" ht="19.5" customHeight="1" x14ac:dyDescent="0.25">
      <c r="D8" s="6" t="s">
        <v>10</v>
      </c>
      <c r="E8" s="30">
        <v>1</v>
      </c>
      <c r="F8" s="34">
        <f>E6+E8*7</f>
        <v>44838</v>
      </c>
      <c r="G8" s="122"/>
      <c r="J8" s="146">
        <f>J9</f>
        <v>44830</v>
      </c>
      <c r="K8" s="147"/>
      <c r="L8" s="147"/>
      <c r="M8" s="147"/>
      <c r="N8" s="147"/>
      <c r="O8" s="147"/>
      <c r="P8" s="148"/>
      <c r="Q8" s="146">
        <f>Q9</f>
        <v>44837</v>
      </c>
      <c r="R8" s="147"/>
      <c r="S8" s="147"/>
      <c r="T8" s="147"/>
      <c r="U8" s="147"/>
      <c r="V8" s="147"/>
      <c r="W8" s="148"/>
      <c r="X8" s="146">
        <f>X9</f>
        <v>44844</v>
      </c>
      <c r="Y8" s="147"/>
      <c r="Z8" s="147"/>
      <c r="AA8" s="147"/>
      <c r="AB8" s="147"/>
      <c r="AC8" s="147"/>
      <c r="AD8" s="148"/>
      <c r="AE8" s="146">
        <f>AE9</f>
        <v>44851</v>
      </c>
      <c r="AF8" s="147"/>
      <c r="AG8" s="147"/>
      <c r="AH8" s="147"/>
      <c r="AI8" s="147"/>
      <c r="AJ8" s="147"/>
      <c r="AK8" s="148"/>
      <c r="AL8" s="146">
        <f>AL9</f>
        <v>44858</v>
      </c>
      <c r="AM8" s="147"/>
      <c r="AN8" s="147"/>
      <c r="AO8" s="147"/>
      <c r="AP8" s="147"/>
      <c r="AQ8" s="147"/>
      <c r="AR8" s="148"/>
      <c r="AS8" s="146">
        <f>AS9</f>
        <v>44865</v>
      </c>
      <c r="AT8" s="147"/>
      <c r="AU8" s="147"/>
      <c r="AV8" s="147"/>
      <c r="AW8" s="147"/>
      <c r="AX8" s="147"/>
      <c r="AY8" s="148"/>
      <c r="AZ8" s="146">
        <f>AZ9</f>
        <v>44872</v>
      </c>
      <c r="BA8" s="147"/>
      <c r="BB8" s="147"/>
      <c r="BC8" s="147"/>
      <c r="BD8" s="147"/>
      <c r="BE8" s="147"/>
      <c r="BF8" s="148"/>
      <c r="BG8" s="146">
        <f>BG9</f>
        <v>44879</v>
      </c>
      <c r="BH8" s="147"/>
      <c r="BI8" s="147"/>
      <c r="BJ8" s="147"/>
      <c r="BK8" s="147"/>
      <c r="BL8" s="147"/>
      <c r="BM8" s="148"/>
      <c r="BN8" s="146">
        <f>BN9</f>
        <v>44886</v>
      </c>
      <c r="BO8" s="147"/>
      <c r="BP8" s="147"/>
      <c r="BQ8" s="147"/>
      <c r="BR8" s="147"/>
      <c r="BS8" s="147"/>
      <c r="BT8" s="148"/>
      <c r="BU8" s="146">
        <f>BU9</f>
        <v>44893</v>
      </c>
      <c r="BV8" s="147"/>
      <c r="BW8" s="147"/>
      <c r="BX8" s="147"/>
      <c r="BY8" s="147"/>
      <c r="BZ8" s="147"/>
      <c r="CA8" s="148"/>
      <c r="CB8" s="146">
        <f>CB9</f>
        <v>44900</v>
      </c>
      <c r="CC8" s="147"/>
      <c r="CD8" s="147"/>
      <c r="CE8" s="147"/>
      <c r="CF8" s="147"/>
      <c r="CG8" s="147"/>
      <c r="CH8" s="148"/>
      <c r="CI8" s="146">
        <f>CI9</f>
        <v>44907</v>
      </c>
      <c r="CJ8" s="147"/>
      <c r="CK8" s="147"/>
      <c r="CL8" s="147"/>
      <c r="CM8" s="147"/>
      <c r="CN8" s="147"/>
      <c r="CO8" s="148"/>
      <c r="CP8" s="146">
        <f>CP9</f>
        <v>44914</v>
      </c>
      <c r="CQ8" s="147"/>
      <c r="CR8" s="147"/>
      <c r="CS8" s="147"/>
      <c r="CT8" s="147"/>
      <c r="CU8" s="147"/>
      <c r="CV8" s="148"/>
      <c r="CW8" s="146">
        <f>CW9</f>
        <v>44921</v>
      </c>
      <c r="CX8" s="147"/>
      <c r="CY8" s="147"/>
      <c r="CZ8" s="147"/>
      <c r="DA8" s="147"/>
      <c r="DB8" s="147"/>
      <c r="DC8" s="148"/>
      <c r="DD8" s="146">
        <f>DD9</f>
        <v>44928</v>
      </c>
      <c r="DE8" s="147"/>
      <c r="DF8" s="147"/>
      <c r="DG8" s="147"/>
      <c r="DH8" s="147"/>
      <c r="DI8" s="147"/>
      <c r="DJ8" s="148"/>
      <c r="DK8" s="146">
        <f>DK9</f>
        <v>44935</v>
      </c>
      <c r="DL8" s="147"/>
      <c r="DM8" s="147"/>
      <c r="DN8" s="147"/>
      <c r="DO8" s="147"/>
      <c r="DP8" s="147"/>
      <c r="DQ8" s="148"/>
      <c r="DR8" s="146">
        <f>DR9</f>
        <v>44942</v>
      </c>
      <c r="DS8" s="147"/>
      <c r="DT8" s="147"/>
      <c r="DU8" s="147"/>
      <c r="DV8" s="147"/>
      <c r="DW8" s="147"/>
      <c r="DX8" s="148"/>
      <c r="DY8" s="146">
        <f>DY9</f>
        <v>44949</v>
      </c>
      <c r="DZ8" s="147"/>
      <c r="EA8" s="147"/>
      <c r="EB8" s="147"/>
      <c r="EC8" s="147"/>
      <c r="ED8" s="147"/>
      <c r="EE8" s="148"/>
      <c r="EF8" s="146">
        <f>EF9</f>
        <v>44956</v>
      </c>
      <c r="EG8" s="147"/>
      <c r="EH8" s="147"/>
      <c r="EI8" s="147"/>
      <c r="EJ8" s="147"/>
      <c r="EK8" s="147"/>
      <c r="EL8" s="148"/>
      <c r="EM8" s="146">
        <f>EM9</f>
        <v>44963</v>
      </c>
      <c r="EN8" s="147"/>
      <c r="EO8" s="147"/>
      <c r="EP8" s="147"/>
      <c r="EQ8" s="147"/>
      <c r="ER8" s="147"/>
      <c r="ES8" s="148"/>
      <c r="ET8" s="146">
        <f>ET9</f>
        <v>44970</v>
      </c>
      <c r="EU8" s="147"/>
      <c r="EV8" s="147"/>
      <c r="EW8" s="147"/>
      <c r="EX8" s="147"/>
      <c r="EY8" s="147"/>
      <c r="EZ8" s="148"/>
      <c r="FA8" s="146">
        <f>FA9</f>
        <v>44977</v>
      </c>
      <c r="FB8" s="147"/>
      <c r="FC8" s="147"/>
      <c r="FD8" s="147"/>
      <c r="FE8" s="147"/>
      <c r="FF8" s="147"/>
      <c r="FG8" s="148"/>
      <c r="FH8" s="146">
        <f>FH9</f>
        <v>44984</v>
      </c>
      <c r="FI8" s="147"/>
      <c r="FJ8" s="147"/>
      <c r="FK8" s="147"/>
      <c r="FL8" s="147"/>
      <c r="FM8" s="147"/>
      <c r="FN8" s="148"/>
      <c r="FO8" s="146">
        <f>FO9</f>
        <v>44991</v>
      </c>
      <c r="FP8" s="147"/>
      <c r="FQ8" s="147"/>
      <c r="FR8" s="147"/>
      <c r="FS8" s="147"/>
      <c r="FT8" s="147"/>
      <c r="FU8" s="148"/>
      <c r="FV8" s="146">
        <f>FV9</f>
        <v>44998</v>
      </c>
      <c r="FW8" s="147"/>
      <c r="FX8" s="147"/>
      <c r="FY8" s="147"/>
      <c r="FZ8" s="147"/>
      <c r="GA8" s="147"/>
      <c r="GB8" s="148"/>
      <c r="GC8" s="146">
        <f>GC9</f>
        <v>45005</v>
      </c>
      <c r="GD8" s="147"/>
      <c r="GE8" s="147"/>
      <c r="GF8" s="147"/>
      <c r="GG8" s="147"/>
      <c r="GH8" s="147"/>
      <c r="GI8" s="148"/>
    </row>
    <row r="9" spans="1:191" x14ac:dyDescent="0.25">
      <c r="A9" s="62"/>
      <c r="H9" s="6"/>
      <c r="J9" s="12">
        <f>E6-WEEKDAY(E6,1)+2+7*(E8-1)</f>
        <v>44830</v>
      </c>
      <c r="K9" s="11">
        <f>J9+1</f>
        <v>44831</v>
      </c>
      <c r="L9" s="11">
        <f t="shared" ref="L9:AY9" si="0">K9+1</f>
        <v>44832</v>
      </c>
      <c r="M9" s="11">
        <f t="shared" si="0"/>
        <v>44833</v>
      </c>
      <c r="N9" s="11">
        <f t="shared" si="0"/>
        <v>44834</v>
      </c>
      <c r="O9" s="11">
        <f t="shared" si="0"/>
        <v>44835</v>
      </c>
      <c r="P9" s="13">
        <f t="shared" si="0"/>
        <v>44836</v>
      </c>
      <c r="Q9" s="12">
        <f>P9+1</f>
        <v>44837</v>
      </c>
      <c r="R9" s="11">
        <f>Q9+1</f>
        <v>44838</v>
      </c>
      <c r="S9" s="11">
        <f t="shared" si="0"/>
        <v>44839</v>
      </c>
      <c r="T9" s="11">
        <f t="shared" si="0"/>
        <v>44840</v>
      </c>
      <c r="U9" s="11">
        <f t="shared" si="0"/>
        <v>44841</v>
      </c>
      <c r="V9" s="11">
        <f t="shared" si="0"/>
        <v>44842</v>
      </c>
      <c r="W9" s="13">
        <f t="shared" si="0"/>
        <v>44843</v>
      </c>
      <c r="X9" s="12">
        <f>W9+1</f>
        <v>44844</v>
      </c>
      <c r="Y9" s="11">
        <f>X9+1</f>
        <v>44845</v>
      </c>
      <c r="Z9" s="11">
        <f t="shared" si="0"/>
        <v>44846</v>
      </c>
      <c r="AA9" s="11">
        <f t="shared" si="0"/>
        <v>44847</v>
      </c>
      <c r="AB9" s="11">
        <f t="shared" si="0"/>
        <v>44848</v>
      </c>
      <c r="AC9" s="11">
        <f t="shared" si="0"/>
        <v>44849</v>
      </c>
      <c r="AD9" s="13">
        <f t="shared" si="0"/>
        <v>44850</v>
      </c>
      <c r="AE9" s="12">
        <f>AD9+1</f>
        <v>44851</v>
      </c>
      <c r="AF9" s="11">
        <f>AE9+1</f>
        <v>44852</v>
      </c>
      <c r="AG9" s="11">
        <f t="shared" si="0"/>
        <v>44853</v>
      </c>
      <c r="AH9" s="11">
        <f t="shared" si="0"/>
        <v>44854</v>
      </c>
      <c r="AI9" s="11">
        <f t="shared" si="0"/>
        <v>44855</v>
      </c>
      <c r="AJ9" s="11">
        <f t="shared" si="0"/>
        <v>44856</v>
      </c>
      <c r="AK9" s="13">
        <f t="shared" si="0"/>
        <v>44857</v>
      </c>
      <c r="AL9" s="12">
        <f>AK9+1</f>
        <v>44858</v>
      </c>
      <c r="AM9" s="11">
        <f>AL9+1</f>
        <v>44859</v>
      </c>
      <c r="AN9" s="11">
        <f t="shared" si="0"/>
        <v>44860</v>
      </c>
      <c r="AO9" s="11">
        <f t="shared" si="0"/>
        <v>44861</v>
      </c>
      <c r="AP9" s="11">
        <f t="shared" si="0"/>
        <v>44862</v>
      </c>
      <c r="AQ9" s="11">
        <f t="shared" si="0"/>
        <v>44863</v>
      </c>
      <c r="AR9" s="13">
        <f t="shared" si="0"/>
        <v>44864</v>
      </c>
      <c r="AS9" s="12">
        <f>AR9+1</f>
        <v>44865</v>
      </c>
      <c r="AT9" s="11">
        <f>AS9+1</f>
        <v>44866</v>
      </c>
      <c r="AU9" s="11">
        <f t="shared" si="0"/>
        <v>44867</v>
      </c>
      <c r="AV9" s="11">
        <f t="shared" si="0"/>
        <v>44868</v>
      </c>
      <c r="AW9" s="11">
        <f t="shared" si="0"/>
        <v>44869</v>
      </c>
      <c r="AX9" s="11">
        <f t="shared" si="0"/>
        <v>44870</v>
      </c>
      <c r="AY9" s="13">
        <f t="shared" si="0"/>
        <v>44871</v>
      </c>
      <c r="AZ9" s="12">
        <f>AY9+1</f>
        <v>44872</v>
      </c>
      <c r="BA9" s="11">
        <f>AZ9+1</f>
        <v>44873</v>
      </c>
      <c r="BB9" s="11">
        <f t="shared" ref="BB9:BF9" si="1">BA9+1</f>
        <v>44874</v>
      </c>
      <c r="BC9" s="11">
        <f t="shared" si="1"/>
        <v>44875</v>
      </c>
      <c r="BD9" s="11">
        <f t="shared" si="1"/>
        <v>44876</v>
      </c>
      <c r="BE9" s="11">
        <f t="shared" si="1"/>
        <v>44877</v>
      </c>
      <c r="BF9" s="13">
        <f t="shared" si="1"/>
        <v>44878</v>
      </c>
      <c r="BG9" s="12">
        <f>BF9+1</f>
        <v>44879</v>
      </c>
      <c r="BH9" s="11">
        <f>BG9+1</f>
        <v>44880</v>
      </c>
      <c r="BI9" s="11">
        <f t="shared" ref="BI9:BM9" si="2">BH9+1</f>
        <v>44881</v>
      </c>
      <c r="BJ9" s="11">
        <f t="shared" si="2"/>
        <v>44882</v>
      </c>
      <c r="BK9" s="11">
        <f t="shared" si="2"/>
        <v>44883</v>
      </c>
      <c r="BL9" s="11">
        <f t="shared" si="2"/>
        <v>44884</v>
      </c>
      <c r="BM9" s="13">
        <f t="shared" si="2"/>
        <v>44885</v>
      </c>
      <c r="BN9" s="12">
        <f>BM9+1</f>
        <v>44886</v>
      </c>
      <c r="BO9" s="11">
        <f>BN9+1</f>
        <v>44887</v>
      </c>
      <c r="BP9" s="11">
        <f t="shared" ref="BP9" si="3">BO9+1</f>
        <v>44888</v>
      </c>
      <c r="BQ9" s="11">
        <f t="shared" ref="BQ9" si="4">BP9+1</f>
        <v>44889</v>
      </c>
      <c r="BR9" s="11">
        <f t="shared" ref="BR9" si="5">BQ9+1</f>
        <v>44890</v>
      </c>
      <c r="BS9" s="11">
        <f t="shared" ref="BS9" si="6">BR9+1</f>
        <v>44891</v>
      </c>
      <c r="BT9" s="13">
        <f t="shared" ref="BT9" si="7">BS9+1</f>
        <v>44892</v>
      </c>
      <c r="BU9" s="12">
        <f>BT9+1</f>
        <v>44893</v>
      </c>
      <c r="BV9" s="11">
        <f>BU9+1</f>
        <v>44894</v>
      </c>
      <c r="BW9" s="11">
        <f t="shared" ref="BW9" si="8">BV9+1</f>
        <v>44895</v>
      </c>
      <c r="BX9" s="11">
        <f t="shared" ref="BX9" si="9">BW9+1</f>
        <v>44896</v>
      </c>
      <c r="BY9" s="11">
        <f t="shared" ref="BY9" si="10">BX9+1</f>
        <v>44897</v>
      </c>
      <c r="BZ9" s="11">
        <f t="shared" ref="BZ9" si="11">BY9+1</f>
        <v>44898</v>
      </c>
      <c r="CA9" s="13">
        <f t="shared" ref="CA9" si="12">BZ9+1</f>
        <v>44899</v>
      </c>
      <c r="CB9" s="12">
        <f>CA9+1</f>
        <v>44900</v>
      </c>
      <c r="CC9" s="11">
        <f>CB9+1</f>
        <v>44901</v>
      </c>
      <c r="CD9" s="11">
        <f t="shared" ref="CD9" si="13">CC9+1</f>
        <v>44902</v>
      </c>
      <c r="CE9" s="11">
        <f t="shared" ref="CE9" si="14">CD9+1</f>
        <v>44903</v>
      </c>
      <c r="CF9" s="11">
        <f t="shared" ref="CF9" si="15">CE9+1</f>
        <v>44904</v>
      </c>
      <c r="CG9" s="11">
        <f t="shared" ref="CG9" si="16">CF9+1</f>
        <v>44905</v>
      </c>
      <c r="CH9" s="13">
        <f t="shared" ref="CH9" si="17">CG9+1</f>
        <v>44906</v>
      </c>
      <c r="CI9" s="12">
        <f>CH9+1</f>
        <v>44907</v>
      </c>
      <c r="CJ9" s="11">
        <f>CI9+1</f>
        <v>44908</v>
      </c>
      <c r="CK9" s="11">
        <f t="shared" ref="CK9" si="18">CJ9+1</f>
        <v>44909</v>
      </c>
      <c r="CL9" s="11">
        <f t="shared" ref="CL9" si="19">CK9+1</f>
        <v>44910</v>
      </c>
      <c r="CM9" s="11">
        <f t="shared" ref="CM9" si="20">CL9+1</f>
        <v>44911</v>
      </c>
      <c r="CN9" s="11">
        <f t="shared" ref="CN9" si="21">CM9+1</f>
        <v>44912</v>
      </c>
      <c r="CO9" s="13">
        <f t="shared" ref="CO9" si="22">CN9+1</f>
        <v>44913</v>
      </c>
      <c r="CP9" s="12">
        <f>CO9+1</f>
        <v>44914</v>
      </c>
      <c r="CQ9" s="11">
        <f>CP9+1</f>
        <v>44915</v>
      </c>
      <c r="CR9" s="11">
        <f t="shared" ref="CR9" si="23">CQ9+1</f>
        <v>44916</v>
      </c>
      <c r="CS9" s="11">
        <f t="shared" ref="CS9" si="24">CR9+1</f>
        <v>44917</v>
      </c>
      <c r="CT9" s="11">
        <f t="shared" ref="CT9" si="25">CS9+1</f>
        <v>44918</v>
      </c>
      <c r="CU9" s="11">
        <f t="shared" ref="CU9" si="26">CT9+1</f>
        <v>44919</v>
      </c>
      <c r="CV9" s="13">
        <f t="shared" ref="CV9" si="27">CU9+1</f>
        <v>44920</v>
      </c>
      <c r="CW9" s="12">
        <f>CV9+1</f>
        <v>44921</v>
      </c>
      <c r="CX9" s="11">
        <f>CW9+1</f>
        <v>44922</v>
      </c>
      <c r="CY9" s="11">
        <f t="shared" ref="CY9" si="28">CX9+1</f>
        <v>44923</v>
      </c>
      <c r="CZ9" s="11">
        <f t="shared" ref="CZ9" si="29">CY9+1</f>
        <v>44924</v>
      </c>
      <c r="DA9" s="11">
        <f t="shared" ref="DA9" si="30">CZ9+1</f>
        <v>44925</v>
      </c>
      <c r="DB9" s="11">
        <f t="shared" ref="DB9" si="31">DA9+1</f>
        <v>44926</v>
      </c>
      <c r="DC9" s="13">
        <f t="shared" ref="DC9" si="32">DB9+1</f>
        <v>44927</v>
      </c>
      <c r="DD9" s="12">
        <f>DC9+1</f>
        <v>44928</v>
      </c>
      <c r="DE9" s="11">
        <f>DD9+1</f>
        <v>44929</v>
      </c>
      <c r="DF9" s="11">
        <f t="shared" ref="DF9" si="33">DE9+1</f>
        <v>44930</v>
      </c>
      <c r="DG9" s="11">
        <f t="shared" ref="DG9" si="34">DF9+1</f>
        <v>44931</v>
      </c>
      <c r="DH9" s="11">
        <f t="shared" ref="DH9" si="35">DG9+1</f>
        <v>44932</v>
      </c>
      <c r="DI9" s="11">
        <f t="shared" ref="DI9" si="36">DH9+1</f>
        <v>44933</v>
      </c>
      <c r="DJ9" s="13">
        <f t="shared" ref="DJ9" si="37">DI9+1</f>
        <v>44934</v>
      </c>
      <c r="DK9" s="12">
        <f>DJ9+1</f>
        <v>44935</v>
      </c>
      <c r="DL9" s="11">
        <f>DK9+1</f>
        <v>44936</v>
      </c>
      <c r="DM9" s="11">
        <f t="shared" ref="DM9" si="38">DL9+1</f>
        <v>44937</v>
      </c>
      <c r="DN9" s="11">
        <f t="shared" ref="DN9" si="39">DM9+1</f>
        <v>44938</v>
      </c>
      <c r="DO9" s="11">
        <f t="shared" ref="DO9" si="40">DN9+1</f>
        <v>44939</v>
      </c>
      <c r="DP9" s="11">
        <f t="shared" ref="DP9" si="41">DO9+1</f>
        <v>44940</v>
      </c>
      <c r="DQ9" s="13">
        <f t="shared" ref="DQ9" si="42">DP9+1</f>
        <v>44941</v>
      </c>
      <c r="DR9" s="12">
        <f>DQ9+1</f>
        <v>44942</v>
      </c>
      <c r="DS9" s="11">
        <f>DR9+1</f>
        <v>44943</v>
      </c>
      <c r="DT9" s="11">
        <f t="shared" ref="DT9" si="43">DS9+1</f>
        <v>44944</v>
      </c>
      <c r="DU9" s="11">
        <f t="shared" ref="DU9" si="44">DT9+1</f>
        <v>44945</v>
      </c>
      <c r="DV9" s="11">
        <f t="shared" ref="DV9" si="45">DU9+1</f>
        <v>44946</v>
      </c>
      <c r="DW9" s="11">
        <f t="shared" ref="DW9" si="46">DV9+1</f>
        <v>44947</v>
      </c>
      <c r="DX9" s="13">
        <f t="shared" ref="DX9" si="47">DW9+1</f>
        <v>44948</v>
      </c>
      <c r="DY9" s="12">
        <f>DX9+1</f>
        <v>44949</v>
      </c>
      <c r="DZ9" s="11">
        <f>DY9+1</f>
        <v>44950</v>
      </c>
      <c r="EA9" s="11">
        <f t="shared" ref="EA9" si="48">DZ9+1</f>
        <v>44951</v>
      </c>
      <c r="EB9" s="11">
        <f t="shared" ref="EB9" si="49">EA9+1</f>
        <v>44952</v>
      </c>
      <c r="EC9" s="11">
        <f t="shared" ref="EC9" si="50">EB9+1</f>
        <v>44953</v>
      </c>
      <c r="ED9" s="11">
        <f t="shared" ref="ED9" si="51">EC9+1</f>
        <v>44954</v>
      </c>
      <c r="EE9" s="13">
        <f t="shared" ref="EE9" si="52">ED9+1</f>
        <v>44955</v>
      </c>
      <c r="EF9" s="12">
        <f>EE9+1</f>
        <v>44956</v>
      </c>
      <c r="EG9" s="11">
        <f>EF9+1</f>
        <v>44957</v>
      </c>
      <c r="EH9" s="11">
        <f t="shared" ref="EH9" si="53">EG9+1</f>
        <v>44958</v>
      </c>
      <c r="EI9" s="11">
        <f t="shared" ref="EI9" si="54">EH9+1</f>
        <v>44959</v>
      </c>
      <c r="EJ9" s="11">
        <f t="shared" ref="EJ9" si="55">EI9+1</f>
        <v>44960</v>
      </c>
      <c r="EK9" s="11">
        <f t="shared" ref="EK9" si="56">EJ9+1</f>
        <v>44961</v>
      </c>
      <c r="EL9" s="13">
        <f t="shared" ref="EL9" si="57">EK9+1</f>
        <v>44962</v>
      </c>
      <c r="EM9" s="12">
        <f>EL9+1</f>
        <v>44963</v>
      </c>
      <c r="EN9" s="11">
        <f>EM9+1</f>
        <v>44964</v>
      </c>
      <c r="EO9" s="11">
        <f t="shared" ref="EO9" si="58">EN9+1</f>
        <v>44965</v>
      </c>
      <c r="EP9" s="11">
        <f t="shared" ref="EP9" si="59">EO9+1</f>
        <v>44966</v>
      </c>
      <c r="EQ9" s="11">
        <f t="shared" ref="EQ9" si="60">EP9+1</f>
        <v>44967</v>
      </c>
      <c r="ER9" s="11">
        <f t="shared" ref="ER9" si="61">EQ9+1</f>
        <v>44968</v>
      </c>
      <c r="ES9" s="13">
        <f t="shared" ref="ES9" si="62">ER9+1</f>
        <v>44969</v>
      </c>
      <c r="ET9" s="12">
        <f>ES9+1</f>
        <v>44970</v>
      </c>
      <c r="EU9" s="11">
        <f>ET9+1</f>
        <v>44971</v>
      </c>
      <c r="EV9" s="11">
        <f t="shared" ref="EV9" si="63">EU9+1</f>
        <v>44972</v>
      </c>
      <c r="EW9" s="11">
        <f t="shared" ref="EW9" si="64">EV9+1</f>
        <v>44973</v>
      </c>
      <c r="EX9" s="11">
        <f t="shared" ref="EX9" si="65">EW9+1</f>
        <v>44974</v>
      </c>
      <c r="EY9" s="11">
        <f t="shared" ref="EY9" si="66">EX9+1</f>
        <v>44975</v>
      </c>
      <c r="EZ9" s="13">
        <f t="shared" ref="EZ9" si="67">EY9+1</f>
        <v>44976</v>
      </c>
      <c r="FA9" s="12">
        <f>EZ9+1</f>
        <v>44977</v>
      </c>
      <c r="FB9" s="11">
        <f>FA9+1</f>
        <v>44978</v>
      </c>
      <c r="FC9" s="11">
        <f t="shared" ref="FC9" si="68">FB9+1</f>
        <v>44979</v>
      </c>
      <c r="FD9" s="11">
        <f t="shared" ref="FD9" si="69">FC9+1</f>
        <v>44980</v>
      </c>
      <c r="FE9" s="11">
        <f t="shared" ref="FE9" si="70">FD9+1</f>
        <v>44981</v>
      </c>
      <c r="FF9" s="11">
        <f t="shared" ref="FF9" si="71">FE9+1</f>
        <v>44982</v>
      </c>
      <c r="FG9" s="13">
        <f t="shared" ref="FG9" si="72">FF9+1</f>
        <v>44983</v>
      </c>
      <c r="FH9" s="12">
        <f>FG9+1</f>
        <v>44984</v>
      </c>
      <c r="FI9" s="11">
        <f>FH9+1</f>
        <v>44985</v>
      </c>
      <c r="FJ9" s="11">
        <f t="shared" ref="FJ9" si="73">FI9+1</f>
        <v>44986</v>
      </c>
      <c r="FK9" s="11">
        <f t="shared" ref="FK9" si="74">FJ9+1</f>
        <v>44987</v>
      </c>
      <c r="FL9" s="11">
        <f t="shared" ref="FL9" si="75">FK9+1</f>
        <v>44988</v>
      </c>
      <c r="FM9" s="11">
        <f t="shared" ref="FM9" si="76">FL9+1</f>
        <v>44989</v>
      </c>
      <c r="FN9" s="13">
        <f t="shared" ref="FN9" si="77">FM9+1</f>
        <v>44990</v>
      </c>
      <c r="FO9" s="12">
        <f>FN9+1</f>
        <v>44991</v>
      </c>
      <c r="FP9" s="11">
        <f>FO9+1</f>
        <v>44992</v>
      </c>
      <c r="FQ9" s="11">
        <f t="shared" ref="FQ9" si="78">FP9+1</f>
        <v>44993</v>
      </c>
      <c r="FR9" s="11">
        <f t="shared" ref="FR9" si="79">FQ9+1</f>
        <v>44994</v>
      </c>
      <c r="FS9" s="11">
        <f t="shared" ref="FS9" si="80">FR9+1</f>
        <v>44995</v>
      </c>
      <c r="FT9" s="11">
        <f t="shared" ref="FT9" si="81">FS9+1</f>
        <v>44996</v>
      </c>
      <c r="FU9" s="13">
        <f t="shared" ref="FU9" si="82">FT9+1</f>
        <v>44997</v>
      </c>
      <c r="FV9" s="12">
        <f>FU9+1</f>
        <v>44998</v>
      </c>
      <c r="FW9" s="11">
        <f>FV9+1</f>
        <v>44999</v>
      </c>
      <c r="FX9" s="11">
        <f t="shared" ref="FX9" si="83">FW9+1</f>
        <v>45000</v>
      </c>
      <c r="FY9" s="11">
        <f t="shared" ref="FY9" si="84">FX9+1</f>
        <v>45001</v>
      </c>
      <c r="FZ9" s="11">
        <f t="shared" ref="FZ9" si="85">FY9+1</f>
        <v>45002</v>
      </c>
      <c r="GA9" s="11">
        <f t="shared" ref="GA9" si="86">FZ9+1</f>
        <v>45003</v>
      </c>
      <c r="GB9" s="13">
        <f t="shared" ref="GB9" si="87">GA9+1</f>
        <v>45004</v>
      </c>
      <c r="GC9" s="12">
        <f>GB9+1</f>
        <v>45005</v>
      </c>
      <c r="GD9" s="11">
        <f>GC9+1</f>
        <v>45006</v>
      </c>
      <c r="GE9" s="11">
        <f t="shared" ref="GE9" si="88">GD9+1</f>
        <v>45007</v>
      </c>
      <c r="GF9" s="11">
        <f t="shared" ref="GF9" si="89">GE9+1</f>
        <v>45008</v>
      </c>
      <c r="GG9" s="11">
        <f t="shared" ref="GG9" si="90">GF9+1</f>
        <v>45009</v>
      </c>
      <c r="GH9" s="11">
        <f t="shared" ref="GH9" si="91">GG9+1</f>
        <v>45010</v>
      </c>
      <c r="GI9" s="13">
        <f t="shared" ref="GI9" si="92">GH9+1</f>
        <v>45011</v>
      </c>
    </row>
    <row r="10" spans="1:191" ht="29.25" customHeight="1" thickBot="1" x14ac:dyDescent="0.3">
      <c r="A10" s="9" t="s">
        <v>11</v>
      </c>
      <c r="B10" s="9" t="s">
        <v>12</v>
      </c>
      <c r="C10" s="10" t="s">
        <v>13</v>
      </c>
      <c r="D10" s="10" t="s">
        <v>14</v>
      </c>
      <c r="E10" s="10" t="s">
        <v>15</v>
      </c>
      <c r="F10" s="10" t="s">
        <v>16</v>
      </c>
      <c r="G10" s="10" t="s">
        <v>121</v>
      </c>
      <c r="H10" s="10" t="s">
        <v>17</v>
      </c>
      <c r="I10" s="10" t="s">
        <v>18</v>
      </c>
      <c r="J10" s="89" t="str">
        <f t="shared" ref="J10" si="93">LEFT(TEXT(J9,"ddd"),1)</f>
        <v>M</v>
      </c>
      <c r="K10" s="89" t="str">
        <f t="shared" ref="K10:AS10" si="94">LEFT(TEXT(K9,"ddd"),1)</f>
        <v>T</v>
      </c>
      <c r="L10" s="89" t="str">
        <f t="shared" si="94"/>
        <v>W</v>
      </c>
      <c r="M10" s="89" t="str">
        <f t="shared" si="94"/>
        <v>T</v>
      </c>
      <c r="N10" s="89" t="str">
        <f t="shared" si="94"/>
        <v>F</v>
      </c>
      <c r="O10" s="89" t="str">
        <f t="shared" si="94"/>
        <v>S</v>
      </c>
      <c r="P10" s="89" t="str">
        <f t="shared" si="94"/>
        <v>S</v>
      </c>
      <c r="Q10" s="89" t="str">
        <f t="shared" si="94"/>
        <v>M</v>
      </c>
      <c r="R10" s="89" t="str">
        <f t="shared" si="94"/>
        <v>T</v>
      </c>
      <c r="S10" s="89" t="str">
        <f t="shared" si="94"/>
        <v>W</v>
      </c>
      <c r="T10" s="89" t="str">
        <f t="shared" si="94"/>
        <v>T</v>
      </c>
      <c r="U10" s="89" t="str">
        <f t="shared" si="94"/>
        <v>F</v>
      </c>
      <c r="V10" s="89" t="str">
        <f t="shared" si="94"/>
        <v>S</v>
      </c>
      <c r="W10" s="89" t="str">
        <f t="shared" si="94"/>
        <v>S</v>
      </c>
      <c r="X10" s="89" t="str">
        <f t="shared" si="94"/>
        <v>M</v>
      </c>
      <c r="Y10" s="89" t="str">
        <f t="shared" si="94"/>
        <v>T</v>
      </c>
      <c r="Z10" s="89" t="str">
        <f t="shared" si="94"/>
        <v>W</v>
      </c>
      <c r="AA10" s="89" t="str">
        <f t="shared" si="94"/>
        <v>T</v>
      </c>
      <c r="AB10" s="89" t="str">
        <f t="shared" si="94"/>
        <v>F</v>
      </c>
      <c r="AC10" s="89" t="str">
        <f t="shared" si="94"/>
        <v>S</v>
      </c>
      <c r="AD10" s="89" t="str">
        <f t="shared" si="94"/>
        <v>S</v>
      </c>
      <c r="AE10" s="89" t="str">
        <f t="shared" si="94"/>
        <v>M</v>
      </c>
      <c r="AF10" s="89" t="str">
        <f t="shared" si="94"/>
        <v>T</v>
      </c>
      <c r="AG10" s="89" t="str">
        <f t="shared" si="94"/>
        <v>W</v>
      </c>
      <c r="AH10" s="89" t="str">
        <f t="shared" si="94"/>
        <v>T</v>
      </c>
      <c r="AI10" s="89" t="str">
        <f t="shared" si="94"/>
        <v>F</v>
      </c>
      <c r="AJ10" s="89" t="str">
        <f t="shared" si="94"/>
        <v>S</v>
      </c>
      <c r="AK10" s="89" t="str">
        <f t="shared" si="94"/>
        <v>S</v>
      </c>
      <c r="AL10" s="89" t="str">
        <f t="shared" si="94"/>
        <v>M</v>
      </c>
      <c r="AM10" s="89" t="str">
        <f t="shared" si="94"/>
        <v>T</v>
      </c>
      <c r="AN10" s="89" t="str">
        <f t="shared" si="94"/>
        <v>W</v>
      </c>
      <c r="AO10" s="89" t="str">
        <f t="shared" si="94"/>
        <v>T</v>
      </c>
      <c r="AP10" s="89" t="str">
        <f t="shared" si="94"/>
        <v>F</v>
      </c>
      <c r="AQ10" s="89" t="str">
        <f t="shared" si="94"/>
        <v>S</v>
      </c>
      <c r="AR10" s="89" t="str">
        <f t="shared" si="94"/>
        <v>S</v>
      </c>
      <c r="AS10" s="89" t="str">
        <f t="shared" si="94"/>
        <v>M</v>
      </c>
      <c r="AT10" s="89" t="str">
        <f t="shared" ref="AT10:BM10" si="95">LEFT(TEXT(AT9,"ddd"),1)</f>
        <v>T</v>
      </c>
      <c r="AU10" s="89" t="str">
        <f t="shared" si="95"/>
        <v>W</v>
      </c>
      <c r="AV10" s="89" t="str">
        <f t="shared" si="95"/>
        <v>T</v>
      </c>
      <c r="AW10" s="89" t="str">
        <f t="shared" si="95"/>
        <v>F</v>
      </c>
      <c r="AX10" s="89" t="str">
        <f t="shared" si="95"/>
        <v>S</v>
      </c>
      <c r="AY10" s="89" t="str">
        <f t="shared" si="95"/>
        <v>S</v>
      </c>
      <c r="AZ10" s="89" t="str">
        <f t="shared" si="95"/>
        <v>M</v>
      </c>
      <c r="BA10" s="89" t="str">
        <f t="shared" si="95"/>
        <v>T</v>
      </c>
      <c r="BB10" s="89" t="str">
        <f t="shared" si="95"/>
        <v>W</v>
      </c>
      <c r="BC10" s="89" t="str">
        <f t="shared" si="95"/>
        <v>T</v>
      </c>
      <c r="BD10" s="89" t="str">
        <f t="shared" si="95"/>
        <v>F</v>
      </c>
      <c r="BE10" s="89" t="str">
        <f t="shared" si="95"/>
        <v>S</v>
      </c>
      <c r="BF10" s="89" t="str">
        <f t="shared" si="95"/>
        <v>S</v>
      </c>
      <c r="BG10" s="89" t="str">
        <f t="shared" si="95"/>
        <v>M</v>
      </c>
      <c r="BH10" s="89" t="str">
        <f t="shared" si="95"/>
        <v>T</v>
      </c>
      <c r="BI10" s="89" t="str">
        <f t="shared" si="95"/>
        <v>W</v>
      </c>
      <c r="BJ10" s="89" t="str">
        <f t="shared" si="95"/>
        <v>T</v>
      </c>
      <c r="BK10" s="89" t="str">
        <f t="shared" si="95"/>
        <v>F</v>
      </c>
      <c r="BL10" s="89" t="str">
        <f t="shared" si="95"/>
        <v>S</v>
      </c>
      <c r="BM10" s="89" t="str">
        <f t="shared" si="95"/>
        <v>S</v>
      </c>
      <c r="BN10" s="89" t="str">
        <f t="shared" ref="BN10:DY10" si="96">LEFT(TEXT(BN9,"ddd"),1)</f>
        <v>M</v>
      </c>
      <c r="BO10" s="89" t="str">
        <f t="shared" si="96"/>
        <v>T</v>
      </c>
      <c r="BP10" s="89" t="str">
        <f t="shared" si="96"/>
        <v>W</v>
      </c>
      <c r="BQ10" s="89" t="str">
        <f t="shared" si="96"/>
        <v>T</v>
      </c>
      <c r="BR10" s="89" t="str">
        <f t="shared" si="96"/>
        <v>F</v>
      </c>
      <c r="BS10" s="89" t="str">
        <f t="shared" si="96"/>
        <v>S</v>
      </c>
      <c r="BT10" s="89" t="str">
        <f t="shared" si="96"/>
        <v>S</v>
      </c>
      <c r="BU10" s="89" t="str">
        <f t="shared" si="96"/>
        <v>M</v>
      </c>
      <c r="BV10" s="89" t="str">
        <f t="shared" si="96"/>
        <v>T</v>
      </c>
      <c r="BW10" s="89" t="str">
        <f t="shared" si="96"/>
        <v>W</v>
      </c>
      <c r="BX10" s="89" t="str">
        <f t="shared" si="96"/>
        <v>T</v>
      </c>
      <c r="BY10" s="89" t="str">
        <f t="shared" si="96"/>
        <v>F</v>
      </c>
      <c r="BZ10" s="89" t="str">
        <f t="shared" si="96"/>
        <v>S</v>
      </c>
      <c r="CA10" s="89" t="str">
        <f t="shared" si="96"/>
        <v>S</v>
      </c>
      <c r="CB10" s="89" t="str">
        <f t="shared" si="96"/>
        <v>M</v>
      </c>
      <c r="CC10" s="89" t="str">
        <f t="shared" si="96"/>
        <v>T</v>
      </c>
      <c r="CD10" s="89" t="str">
        <f t="shared" si="96"/>
        <v>W</v>
      </c>
      <c r="CE10" s="89" t="str">
        <f t="shared" si="96"/>
        <v>T</v>
      </c>
      <c r="CF10" s="89" t="str">
        <f t="shared" si="96"/>
        <v>F</v>
      </c>
      <c r="CG10" s="89" t="str">
        <f t="shared" si="96"/>
        <v>S</v>
      </c>
      <c r="CH10" s="89" t="str">
        <f t="shared" si="96"/>
        <v>S</v>
      </c>
      <c r="CI10" s="89" t="str">
        <f t="shared" si="96"/>
        <v>M</v>
      </c>
      <c r="CJ10" s="89" t="str">
        <f t="shared" si="96"/>
        <v>T</v>
      </c>
      <c r="CK10" s="89" t="str">
        <f t="shared" si="96"/>
        <v>W</v>
      </c>
      <c r="CL10" s="89" t="str">
        <f t="shared" si="96"/>
        <v>T</v>
      </c>
      <c r="CM10" s="89" t="str">
        <f t="shared" si="96"/>
        <v>F</v>
      </c>
      <c r="CN10" s="89" t="str">
        <f t="shared" si="96"/>
        <v>S</v>
      </c>
      <c r="CO10" s="89" t="str">
        <f t="shared" si="96"/>
        <v>S</v>
      </c>
      <c r="CP10" s="89" t="str">
        <f t="shared" si="96"/>
        <v>M</v>
      </c>
      <c r="CQ10" s="89" t="str">
        <f t="shared" si="96"/>
        <v>T</v>
      </c>
      <c r="CR10" s="89" t="str">
        <f t="shared" si="96"/>
        <v>W</v>
      </c>
      <c r="CS10" s="89" t="str">
        <f t="shared" si="96"/>
        <v>T</v>
      </c>
      <c r="CT10" s="89" t="str">
        <f t="shared" si="96"/>
        <v>F</v>
      </c>
      <c r="CU10" s="89" t="str">
        <f t="shared" si="96"/>
        <v>S</v>
      </c>
      <c r="CV10" s="89" t="str">
        <f t="shared" si="96"/>
        <v>S</v>
      </c>
      <c r="CW10" s="89" t="str">
        <f t="shared" si="96"/>
        <v>M</v>
      </c>
      <c r="CX10" s="89" t="str">
        <f t="shared" si="96"/>
        <v>T</v>
      </c>
      <c r="CY10" s="89" t="str">
        <f t="shared" si="96"/>
        <v>W</v>
      </c>
      <c r="CZ10" s="89" t="str">
        <f t="shared" si="96"/>
        <v>T</v>
      </c>
      <c r="DA10" s="89" t="str">
        <f t="shared" si="96"/>
        <v>F</v>
      </c>
      <c r="DB10" s="89" t="str">
        <f t="shared" si="96"/>
        <v>S</v>
      </c>
      <c r="DC10" s="89" t="str">
        <f t="shared" si="96"/>
        <v>S</v>
      </c>
      <c r="DD10" s="89" t="str">
        <f t="shared" si="96"/>
        <v>M</v>
      </c>
      <c r="DE10" s="89" t="str">
        <f t="shared" si="96"/>
        <v>T</v>
      </c>
      <c r="DF10" s="89" t="str">
        <f t="shared" si="96"/>
        <v>W</v>
      </c>
      <c r="DG10" s="89" t="str">
        <f t="shared" si="96"/>
        <v>T</v>
      </c>
      <c r="DH10" s="89" t="str">
        <f t="shared" si="96"/>
        <v>F</v>
      </c>
      <c r="DI10" s="89" t="str">
        <f t="shared" si="96"/>
        <v>S</v>
      </c>
      <c r="DJ10" s="89" t="str">
        <f t="shared" si="96"/>
        <v>S</v>
      </c>
      <c r="DK10" s="89" t="str">
        <f t="shared" si="96"/>
        <v>M</v>
      </c>
      <c r="DL10" s="89" t="str">
        <f t="shared" si="96"/>
        <v>T</v>
      </c>
      <c r="DM10" s="89" t="str">
        <f t="shared" si="96"/>
        <v>W</v>
      </c>
      <c r="DN10" s="89" t="str">
        <f t="shared" si="96"/>
        <v>T</v>
      </c>
      <c r="DO10" s="89" t="str">
        <f t="shared" si="96"/>
        <v>F</v>
      </c>
      <c r="DP10" s="89" t="str">
        <f t="shared" si="96"/>
        <v>S</v>
      </c>
      <c r="DQ10" s="89" t="str">
        <f t="shared" si="96"/>
        <v>S</v>
      </c>
      <c r="DR10" s="89" t="str">
        <f t="shared" si="96"/>
        <v>M</v>
      </c>
      <c r="DS10" s="89" t="str">
        <f t="shared" si="96"/>
        <v>T</v>
      </c>
      <c r="DT10" s="89" t="str">
        <f t="shared" si="96"/>
        <v>W</v>
      </c>
      <c r="DU10" s="89" t="str">
        <f t="shared" si="96"/>
        <v>T</v>
      </c>
      <c r="DV10" s="89" t="str">
        <f t="shared" si="96"/>
        <v>F</v>
      </c>
      <c r="DW10" s="89" t="str">
        <f t="shared" si="96"/>
        <v>S</v>
      </c>
      <c r="DX10" s="89" t="str">
        <f t="shared" si="96"/>
        <v>S</v>
      </c>
      <c r="DY10" s="89" t="str">
        <f t="shared" si="96"/>
        <v>M</v>
      </c>
      <c r="DZ10" s="89" t="str">
        <f t="shared" ref="DZ10:GI10" si="97">LEFT(TEXT(DZ9,"ddd"),1)</f>
        <v>T</v>
      </c>
      <c r="EA10" s="89" t="str">
        <f t="shared" si="97"/>
        <v>W</v>
      </c>
      <c r="EB10" s="89" t="str">
        <f t="shared" si="97"/>
        <v>T</v>
      </c>
      <c r="EC10" s="89" t="str">
        <f t="shared" si="97"/>
        <v>F</v>
      </c>
      <c r="ED10" s="89" t="str">
        <f t="shared" si="97"/>
        <v>S</v>
      </c>
      <c r="EE10" s="89" t="str">
        <f t="shared" si="97"/>
        <v>S</v>
      </c>
      <c r="EF10" s="89" t="str">
        <f t="shared" si="97"/>
        <v>M</v>
      </c>
      <c r="EG10" s="89" t="str">
        <f t="shared" si="97"/>
        <v>T</v>
      </c>
      <c r="EH10" s="89" t="str">
        <f t="shared" si="97"/>
        <v>W</v>
      </c>
      <c r="EI10" s="89" t="str">
        <f t="shared" si="97"/>
        <v>T</v>
      </c>
      <c r="EJ10" s="89" t="str">
        <f t="shared" si="97"/>
        <v>F</v>
      </c>
      <c r="EK10" s="89" t="str">
        <f t="shared" si="97"/>
        <v>S</v>
      </c>
      <c r="EL10" s="89" t="str">
        <f t="shared" si="97"/>
        <v>S</v>
      </c>
      <c r="EM10" s="89" t="str">
        <f t="shared" si="97"/>
        <v>M</v>
      </c>
      <c r="EN10" s="89" t="str">
        <f t="shared" si="97"/>
        <v>T</v>
      </c>
      <c r="EO10" s="89" t="str">
        <f t="shared" si="97"/>
        <v>W</v>
      </c>
      <c r="EP10" s="89" t="str">
        <f t="shared" si="97"/>
        <v>T</v>
      </c>
      <c r="EQ10" s="89" t="str">
        <f t="shared" si="97"/>
        <v>F</v>
      </c>
      <c r="ER10" s="89" t="str">
        <f t="shared" si="97"/>
        <v>S</v>
      </c>
      <c r="ES10" s="89" t="str">
        <f t="shared" si="97"/>
        <v>S</v>
      </c>
      <c r="ET10" s="89" t="str">
        <f t="shared" si="97"/>
        <v>M</v>
      </c>
      <c r="EU10" s="89" t="str">
        <f t="shared" si="97"/>
        <v>T</v>
      </c>
      <c r="EV10" s="89" t="str">
        <f t="shared" si="97"/>
        <v>W</v>
      </c>
      <c r="EW10" s="89" t="str">
        <f t="shared" si="97"/>
        <v>T</v>
      </c>
      <c r="EX10" s="89" t="str">
        <f t="shared" si="97"/>
        <v>F</v>
      </c>
      <c r="EY10" s="89" t="str">
        <f t="shared" si="97"/>
        <v>S</v>
      </c>
      <c r="EZ10" s="89" t="str">
        <f t="shared" si="97"/>
        <v>S</v>
      </c>
      <c r="FA10" s="89" t="str">
        <f t="shared" si="97"/>
        <v>M</v>
      </c>
      <c r="FB10" s="89" t="str">
        <f t="shared" si="97"/>
        <v>T</v>
      </c>
      <c r="FC10" s="89" t="str">
        <f t="shared" si="97"/>
        <v>W</v>
      </c>
      <c r="FD10" s="89" t="str">
        <f t="shared" si="97"/>
        <v>T</v>
      </c>
      <c r="FE10" s="89" t="str">
        <f t="shared" si="97"/>
        <v>F</v>
      </c>
      <c r="FF10" s="89" t="str">
        <f t="shared" si="97"/>
        <v>S</v>
      </c>
      <c r="FG10" s="89" t="str">
        <f t="shared" si="97"/>
        <v>S</v>
      </c>
      <c r="FH10" s="89" t="str">
        <f t="shared" si="97"/>
        <v>M</v>
      </c>
      <c r="FI10" s="89" t="str">
        <f t="shared" si="97"/>
        <v>T</v>
      </c>
      <c r="FJ10" s="89" t="str">
        <f t="shared" si="97"/>
        <v>W</v>
      </c>
      <c r="FK10" s="89" t="str">
        <f t="shared" si="97"/>
        <v>T</v>
      </c>
      <c r="FL10" s="89" t="str">
        <f t="shared" si="97"/>
        <v>F</v>
      </c>
      <c r="FM10" s="89" t="str">
        <f t="shared" si="97"/>
        <v>S</v>
      </c>
      <c r="FN10" s="89" t="str">
        <f t="shared" si="97"/>
        <v>S</v>
      </c>
      <c r="FO10" s="89" t="str">
        <f t="shared" si="97"/>
        <v>M</v>
      </c>
      <c r="FP10" s="89" t="str">
        <f t="shared" si="97"/>
        <v>T</v>
      </c>
      <c r="FQ10" s="89" t="str">
        <f t="shared" si="97"/>
        <v>W</v>
      </c>
      <c r="FR10" s="89" t="str">
        <f t="shared" si="97"/>
        <v>T</v>
      </c>
      <c r="FS10" s="89" t="str">
        <f t="shared" si="97"/>
        <v>F</v>
      </c>
      <c r="FT10" s="89" t="str">
        <f t="shared" si="97"/>
        <v>S</v>
      </c>
      <c r="FU10" s="89" t="str">
        <f t="shared" si="97"/>
        <v>S</v>
      </c>
      <c r="FV10" s="89" t="str">
        <f t="shared" si="97"/>
        <v>M</v>
      </c>
      <c r="FW10" s="89" t="str">
        <f t="shared" si="97"/>
        <v>T</v>
      </c>
      <c r="FX10" s="89" t="str">
        <f t="shared" si="97"/>
        <v>W</v>
      </c>
      <c r="FY10" s="89" t="str">
        <f t="shared" si="97"/>
        <v>T</v>
      </c>
      <c r="FZ10" s="89" t="str">
        <f t="shared" si="97"/>
        <v>F</v>
      </c>
      <c r="GA10" s="89" t="str">
        <f t="shared" si="97"/>
        <v>S</v>
      </c>
      <c r="GB10" s="89" t="str">
        <f t="shared" si="97"/>
        <v>S</v>
      </c>
      <c r="GC10" s="89" t="str">
        <f t="shared" si="97"/>
        <v>M</v>
      </c>
      <c r="GD10" s="89" t="str">
        <f t="shared" si="97"/>
        <v>T</v>
      </c>
      <c r="GE10" s="89" t="str">
        <f t="shared" si="97"/>
        <v>W</v>
      </c>
      <c r="GF10" s="89" t="str">
        <f t="shared" si="97"/>
        <v>T</v>
      </c>
      <c r="GG10" s="89" t="str">
        <f t="shared" si="97"/>
        <v>F</v>
      </c>
      <c r="GH10" s="89" t="str">
        <f t="shared" si="97"/>
        <v>S</v>
      </c>
      <c r="GI10" s="89" t="str">
        <f t="shared" si="97"/>
        <v>S</v>
      </c>
    </row>
    <row r="11" spans="1:191" s="3" customFormat="1" ht="15.75" thickBot="1" x14ac:dyDescent="0.3">
      <c r="A11" s="62" t="s">
        <v>19</v>
      </c>
      <c r="B11" s="75" t="s">
        <v>20</v>
      </c>
      <c r="C11" s="76"/>
      <c r="D11" s="77">
        <f>SUM(D12:D17)/COUNT(D12:D17)</f>
        <v>0.44166666666666665</v>
      </c>
      <c r="E11" s="78">
        <f>MIN(E12:E17)</f>
        <v>44835</v>
      </c>
      <c r="F11" s="79">
        <f>MAX(F12:F17)</f>
        <v>44872</v>
      </c>
      <c r="G11" s="81">
        <f ca="1">RAND()*100</f>
        <v>27.620367892422038</v>
      </c>
      <c r="H11" s="80">
        <f>IFERROR(I11/7,"")</f>
        <v>5.4285714285714288</v>
      </c>
      <c r="I11" s="81">
        <f>MAX(I12:I17)</f>
        <v>38</v>
      </c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90"/>
      <c r="EG11" s="90"/>
      <c r="EH11" s="90"/>
      <c r="EI11" s="90"/>
      <c r="EJ11" s="90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</row>
    <row r="12" spans="1:191" s="3" customFormat="1" ht="15.75" thickBot="1" x14ac:dyDescent="0.3">
      <c r="A12" s="62" t="s">
        <v>21</v>
      </c>
      <c r="B12" s="18" t="s">
        <v>22</v>
      </c>
      <c r="C12" s="19"/>
      <c r="D12" s="20">
        <v>1</v>
      </c>
      <c r="E12" s="31">
        <v>44835</v>
      </c>
      <c r="F12" s="32">
        <v>44866</v>
      </c>
      <c r="G12" s="81">
        <f t="shared" ref="G12:G59" ca="1" si="98">RAND()*100</f>
        <v>27.513828728698574</v>
      </c>
      <c r="H12" s="33">
        <f>IFERROR(I12/7,"")</f>
        <v>4.5714285714285712</v>
      </c>
      <c r="I12" s="17">
        <f t="shared" ref="I12:I59" si="99">IF(OR(ISBLANK(task_start),ISBLANK(task_end)),"",task_end-task_start+1)</f>
        <v>32</v>
      </c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90"/>
      <c r="FM12" s="90"/>
      <c r="FN12" s="90"/>
      <c r="FO12" s="90"/>
      <c r="FP12" s="90"/>
      <c r="FQ12" s="90"/>
      <c r="FR12" s="90"/>
      <c r="FS12" s="90"/>
      <c r="FT12" s="90"/>
      <c r="FU12" s="90"/>
      <c r="FV12" s="90"/>
      <c r="FW12" s="90"/>
      <c r="FX12" s="90"/>
      <c r="FY12" s="90"/>
      <c r="FZ12" s="90"/>
      <c r="GA12" s="90"/>
      <c r="GB12" s="90"/>
      <c r="GC12" s="90"/>
      <c r="GD12" s="90"/>
      <c r="GE12" s="90"/>
      <c r="GF12" s="90"/>
      <c r="GG12" s="90"/>
      <c r="GH12" s="90"/>
      <c r="GI12" s="90"/>
    </row>
    <row r="13" spans="1:191" s="3" customFormat="1" ht="15.75" thickBot="1" x14ac:dyDescent="0.3">
      <c r="A13" s="62" t="s">
        <v>21</v>
      </c>
      <c r="B13" s="18" t="s">
        <v>24</v>
      </c>
      <c r="C13" s="19"/>
      <c r="D13" s="20">
        <v>0.2</v>
      </c>
      <c r="E13" s="31">
        <v>44835</v>
      </c>
      <c r="F13" s="32">
        <v>44868</v>
      </c>
      <c r="G13" s="81">
        <f t="shared" ca="1" si="98"/>
        <v>58.366022881810331</v>
      </c>
      <c r="H13" s="33">
        <f t="shared" ref="H13:H59" si="100">IFERROR(I13/7,"")</f>
        <v>4.8571428571428568</v>
      </c>
      <c r="I13" s="17">
        <f t="shared" si="99"/>
        <v>34</v>
      </c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  <c r="FF13" s="90"/>
      <c r="FG13" s="90"/>
      <c r="FH13" s="90"/>
      <c r="FI13" s="90"/>
      <c r="FJ13" s="90"/>
      <c r="FK13" s="90"/>
      <c r="FL13" s="90"/>
      <c r="FM13" s="90"/>
      <c r="FN13" s="90"/>
      <c r="FO13" s="90"/>
      <c r="FP13" s="90"/>
      <c r="FQ13" s="90"/>
      <c r="FR13" s="90"/>
      <c r="FS13" s="90"/>
      <c r="FT13" s="90"/>
      <c r="FU13" s="90"/>
      <c r="FV13" s="90"/>
      <c r="FW13" s="90"/>
      <c r="FX13" s="90"/>
      <c r="FY13" s="90"/>
      <c r="FZ13" s="90"/>
      <c r="GA13" s="90"/>
      <c r="GB13" s="90"/>
      <c r="GC13" s="90"/>
      <c r="GD13" s="90"/>
      <c r="GE13" s="90"/>
      <c r="GF13" s="90"/>
      <c r="GG13" s="90"/>
      <c r="GH13" s="90"/>
      <c r="GI13" s="90"/>
    </row>
    <row r="14" spans="1:191" s="3" customFormat="1" ht="15.75" thickBot="1" x14ac:dyDescent="0.3">
      <c r="A14" s="62" t="s">
        <v>21</v>
      </c>
      <c r="B14" s="18" t="s">
        <v>25</v>
      </c>
      <c r="C14" s="19"/>
      <c r="D14" s="20">
        <v>0.3</v>
      </c>
      <c r="E14" s="31">
        <v>44835</v>
      </c>
      <c r="F14" s="32">
        <v>44869</v>
      </c>
      <c r="G14" s="81">
        <f t="shared" ca="1" si="98"/>
        <v>12.795801442164677</v>
      </c>
      <c r="H14" s="33">
        <f t="shared" si="100"/>
        <v>5</v>
      </c>
      <c r="I14" s="17">
        <f t="shared" si="99"/>
        <v>35</v>
      </c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  <c r="ES14" s="90"/>
      <c r="ET14" s="90"/>
      <c r="EU14" s="90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90"/>
      <c r="FL14" s="90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  <c r="GI14" s="90"/>
    </row>
    <row r="15" spans="1:191" s="3" customFormat="1" ht="15.75" thickBot="1" x14ac:dyDescent="0.3">
      <c r="A15" s="62" t="s">
        <v>21</v>
      </c>
      <c r="B15" s="18" t="s">
        <v>26</v>
      </c>
      <c r="C15" s="19"/>
      <c r="D15" s="20">
        <v>0.4</v>
      </c>
      <c r="E15" s="31">
        <v>44835</v>
      </c>
      <c r="F15" s="32">
        <v>44870</v>
      </c>
      <c r="G15" s="81">
        <f t="shared" ca="1" si="98"/>
        <v>33.383497172958783</v>
      </c>
      <c r="H15" s="33">
        <f t="shared" si="100"/>
        <v>5.1428571428571432</v>
      </c>
      <c r="I15" s="17">
        <f t="shared" si="99"/>
        <v>36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90"/>
      <c r="DO15" s="90"/>
      <c r="DP15" s="90"/>
      <c r="DQ15" s="90"/>
      <c r="DR15" s="90"/>
      <c r="DS15" s="90"/>
      <c r="DT15" s="90"/>
      <c r="DU15" s="90"/>
      <c r="DV15" s="90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/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</row>
    <row r="16" spans="1:191" s="3" customFormat="1" ht="15.75" thickBot="1" x14ac:dyDescent="0.3">
      <c r="A16" s="62" t="s">
        <v>21</v>
      </c>
      <c r="B16" s="18" t="s">
        <v>27</v>
      </c>
      <c r="C16" s="19"/>
      <c r="D16" s="20">
        <v>0.5</v>
      </c>
      <c r="E16" s="31">
        <v>44835</v>
      </c>
      <c r="F16" s="32">
        <v>44871</v>
      </c>
      <c r="G16" s="81">
        <f t="shared" ca="1" si="98"/>
        <v>30.732537529597447</v>
      </c>
      <c r="H16" s="33">
        <f t="shared" si="100"/>
        <v>5.2857142857142856</v>
      </c>
      <c r="I16" s="17">
        <f t="shared" si="99"/>
        <v>37</v>
      </c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1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</row>
    <row r="17" spans="1:191" s="3" customFormat="1" ht="15.75" thickBot="1" x14ac:dyDescent="0.3">
      <c r="A17" s="62" t="s">
        <v>21</v>
      </c>
      <c r="B17" s="18" t="s">
        <v>28</v>
      </c>
      <c r="C17" s="19"/>
      <c r="D17" s="20">
        <v>0.25</v>
      </c>
      <c r="E17" s="31">
        <v>44835</v>
      </c>
      <c r="F17" s="32">
        <v>44872</v>
      </c>
      <c r="G17" s="81">
        <f t="shared" ca="1" si="98"/>
        <v>86.174298943954213</v>
      </c>
      <c r="H17" s="33">
        <f t="shared" si="100"/>
        <v>5.4285714285714288</v>
      </c>
      <c r="I17" s="17">
        <f t="shared" si="99"/>
        <v>38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1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</row>
    <row r="18" spans="1:191" s="3" customFormat="1" ht="15.75" thickBot="1" x14ac:dyDescent="0.3">
      <c r="A18" s="62" t="s">
        <v>19</v>
      </c>
      <c r="B18" s="75" t="s">
        <v>29</v>
      </c>
      <c r="C18" s="76"/>
      <c r="D18" s="77">
        <f>SUM(D19:D25)/COUNT(D19:D25)</f>
        <v>0.19999999999999998</v>
      </c>
      <c r="E18" s="78">
        <f>MIN(E19:E25)</f>
        <v>44835</v>
      </c>
      <c r="F18" s="79">
        <f>MAX(F19:F25)</f>
        <v>44946</v>
      </c>
      <c r="G18" s="81">
        <f t="shared" ca="1" si="98"/>
        <v>10.90899821538407</v>
      </c>
      <c r="H18" s="80">
        <f t="shared" si="100"/>
        <v>16</v>
      </c>
      <c r="I18" s="81">
        <f t="shared" si="99"/>
        <v>112</v>
      </c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90"/>
      <c r="GI18" s="90"/>
    </row>
    <row r="19" spans="1:191" s="3" customFormat="1" ht="15.75" thickBot="1" x14ac:dyDescent="0.3">
      <c r="A19" s="62" t="s">
        <v>21</v>
      </c>
      <c r="B19" s="18" t="s">
        <v>30</v>
      </c>
      <c r="C19" s="19"/>
      <c r="D19" s="20">
        <v>0</v>
      </c>
      <c r="E19" s="31">
        <v>44875</v>
      </c>
      <c r="F19" s="32">
        <v>44941</v>
      </c>
      <c r="G19" s="81">
        <f t="shared" ca="1" si="98"/>
        <v>25.442970489327976</v>
      </c>
      <c r="H19" s="33">
        <f t="shared" si="100"/>
        <v>9.5714285714285712</v>
      </c>
      <c r="I19" s="17">
        <f t="shared" si="99"/>
        <v>67</v>
      </c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  <c r="DG19" s="90"/>
      <c r="DH19" s="90"/>
      <c r="DI19" s="90"/>
      <c r="DJ19" s="90"/>
      <c r="DK19" s="90"/>
      <c r="DL19" s="90"/>
      <c r="DM19" s="90"/>
      <c r="DN19" s="90"/>
      <c r="DO19" s="90"/>
      <c r="DP19" s="90"/>
      <c r="DQ19" s="90"/>
      <c r="DR19" s="90"/>
      <c r="DS19" s="90"/>
      <c r="DT19" s="90"/>
      <c r="DU19" s="90"/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0"/>
      <c r="EG19" s="90"/>
      <c r="EH19" s="90"/>
      <c r="EI19" s="90"/>
      <c r="EJ19" s="90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</row>
    <row r="20" spans="1:191" s="3" customFormat="1" ht="15.75" thickBot="1" x14ac:dyDescent="0.3">
      <c r="A20" s="62" t="s">
        <v>21</v>
      </c>
      <c r="B20" s="18" t="s">
        <v>23</v>
      </c>
      <c r="C20" s="19"/>
      <c r="D20" s="20">
        <v>0.1</v>
      </c>
      <c r="E20" s="31">
        <v>44835</v>
      </c>
      <c r="F20" s="32">
        <v>44867</v>
      </c>
      <c r="G20" s="81">
        <f t="shared" ca="1" si="98"/>
        <v>60.828146572088571</v>
      </c>
      <c r="H20" s="33">
        <f t="shared" ref="H20" si="101">IFERROR(I20/7,"")</f>
        <v>4.7142857142857144</v>
      </c>
      <c r="I20" s="17">
        <f t="shared" si="99"/>
        <v>33</v>
      </c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1"/>
      <c r="W20" s="91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90"/>
      <c r="FG20" s="90"/>
      <c r="FH20" s="90"/>
      <c r="FI20" s="90"/>
      <c r="FJ20" s="90"/>
      <c r="FK20" s="90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</row>
    <row r="21" spans="1:191" s="3" customFormat="1" ht="15.75" thickBot="1" x14ac:dyDescent="0.3">
      <c r="A21" s="62" t="s">
        <v>21</v>
      </c>
      <c r="B21" s="18" t="s">
        <v>31</v>
      </c>
      <c r="C21" s="19"/>
      <c r="D21" s="20">
        <v>0.1</v>
      </c>
      <c r="E21" s="31">
        <v>44876</v>
      </c>
      <c r="F21" s="32">
        <v>44942</v>
      </c>
      <c r="G21" s="81">
        <f t="shared" ca="1" si="98"/>
        <v>52.245964961656213</v>
      </c>
      <c r="H21" s="33">
        <f t="shared" si="100"/>
        <v>9.5714285714285712</v>
      </c>
      <c r="I21" s="17">
        <f t="shared" si="99"/>
        <v>67</v>
      </c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1"/>
      <c r="W21" s="91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90"/>
      <c r="FJ21" s="90"/>
      <c r="FK21" s="90"/>
      <c r="FL21" s="90"/>
      <c r="FM21" s="90"/>
      <c r="FN21" s="90"/>
      <c r="FO21" s="90"/>
      <c r="FP21" s="90"/>
      <c r="FQ21" s="90"/>
      <c r="FR21" s="90"/>
      <c r="FS21" s="90"/>
      <c r="FT21" s="90"/>
      <c r="FU21" s="90"/>
      <c r="FV21" s="90"/>
      <c r="FW21" s="9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</row>
    <row r="22" spans="1:191" s="3" customFormat="1" ht="15.75" thickBot="1" x14ac:dyDescent="0.3">
      <c r="A22" s="62" t="s">
        <v>21</v>
      </c>
      <c r="B22" s="18" t="s">
        <v>32</v>
      </c>
      <c r="C22" s="19"/>
      <c r="D22" s="20">
        <v>0.5</v>
      </c>
      <c r="E22" s="31">
        <v>44877</v>
      </c>
      <c r="F22" s="32">
        <v>44943</v>
      </c>
      <c r="G22" s="81">
        <f t="shared" ca="1" si="98"/>
        <v>76.161136112988132</v>
      </c>
      <c r="H22" s="33">
        <f t="shared" si="100"/>
        <v>9.5714285714285712</v>
      </c>
      <c r="I22" s="17">
        <f t="shared" si="99"/>
        <v>67</v>
      </c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1"/>
      <c r="W22" s="91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  <c r="DU22" s="90"/>
      <c r="DV22" s="90"/>
      <c r="DW22" s="90"/>
      <c r="DX22" s="90"/>
      <c r="DY22" s="90"/>
      <c r="DZ22" s="90"/>
      <c r="EA22" s="90"/>
      <c r="EB22" s="90"/>
      <c r="EC22" s="90"/>
      <c r="ED22" s="90"/>
      <c r="EE22" s="90"/>
      <c r="EF22" s="90"/>
      <c r="EG22" s="90"/>
      <c r="EH22" s="90"/>
      <c r="EI22" s="90"/>
      <c r="EJ22" s="90"/>
      <c r="EK22" s="90"/>
      <c r="EL22" s="90"/>
      <c r="EM22" s="90"/>
      <c r="EN22" s="90"/>
      <c r="EO22" s="90"/>
      <c r="EP22" s="90"/>
      <c r="EQ22" s="90"/>
      <c r="ER22" s="90"/>
      <c r="ES22" s="90"/>
      <c r="ET22" s="90"/>
      <c r="EU22" s="90"/>
      <c r="EV22" s="90"/>
      <c r="EW22" s="90"/>
      <c r="EX22" s="90"/>
      <c r="EY22" s="90"/>
      <c r="EZ22" s="90"/>
      <c r="FA22" s="90"/>
      <c r="FB22" s="90"/>
      <c r="FC22" s="90"/>
      <c r="FD22" s="90"/>
      <c r="FE22" s="90"/>
      <c r="FF22" s="90"/>
      <c r="FG22" s="90"/>
      <c r="FH22" s="90"/>
      <c r="FI22" s="90"/>
      <c r="FJ22" s="90"/>
      <c r="FK22" s="90"/>
      <c r="FL22" s="90"/>
      <c r="FM22" s="90"/>
      <c r="FN22" s="90"/>
      <c r="FO22" s="90"/>
      <c r="FP22" s="90"/>
      <c r="FQ22" s="90"/>
      <c r="FR22" s="90"/>
      <c r="FS22" s="90"/>
      <c r="FT22" s="90"/>
      <c r="FU22" s="90"/>
      <c r="FV22" s="90"/>
      <c r="FW22" s="90"/>
      <c r="FX22" s="90"/>
      <c r="FY22" s="90"/>
      <c r="FZ22" s="90"/>
      <c r="GA22" s="90"/>
      <c r="GB22" s="90"/>
      <c r="GC22" s="90"/>
      <c r="GD22" s="90"/>
      <c r="GE22" s="90"/>
      <c r="GF22" s="90"/>
      <c r="GG22" s="90"/>
      <c r="GH22" s="90"/>
      <c r="GI22" s="90"/>
    </row>
    <row r="23" spans="1:191" s="3" customFormat="1" ht="15.75" thickBot="1" x14ac:dyDescent="0.3">
      <c r="A23" s="62" t="s">
        <v>21</v>
      </c>
      <c r="B23" s="18" t="s">
        <v>33</v>
      </c>
      <c r="C23" s="19"/>
      <c r="D23" s="20">
        <v>0.7</v>
      </c>
      <c r="E23" s="31">
        <v>44878</v>
      </c>
      <c r="F23" s="32">
        <v>44944</v>
      </c>
      <c r="G23" s="81">
        <f t="shared" ca="1" si="98"/>
        <v>17.52522865809031</v>
      </c>
      <c r="H23" s="33">
        <f t="shared" si="100"/>
        <v>9.5714285714285712</v>
      </c>
      <c r="I23" s="17">
        <f t="shared" si="99"/>
        <v>67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0"/>
      <c r="DN23" s="90"/>
      <c r="DO23" s="90"/>
      <c r="DP23" s="90"/>
      <c r="DQ23" s="90"/>
      <c r="DR23" s="90"/>
      <c r="DS23" s="90"/>
      <c r="DT23" s="90"/>
      <c r="DU23" s="90"/>
      <c r="DV23" s="90"/>
      <c r="DW23" s="90"/>
      <c r="DX23" s="90"/>
      <c r="DY23" s="90"/>
      <c r="DZ23" s="90"/>
      <c r="EA23" s="90"/>
      <c r="EB23" s="90"/>
      <c r="EC23" s="90"/>
      <c r="ED23" s="90"/>
      <c r="EE23" s="90"/>
      <c r="EF23" s="90"/>
      <c r="EG23" s="90"/>
      <c r="EH23" s="90"/>
      <c r="EI23" s="90"/>
      <c r="EJ23" s="90"/>
      <c r="EK23" s="90"/>
      <c r="EL23" s="90"/>
      <c r="EM23" s="90"/>
      <c r="EN23" s="90"/>
      <c r="EO23" s="90"/>
      <c r="EP23" s="90"/>
      <c r="EQ23" s="90"/>
      <c r="ER23" s="90"/>
      <c r="ES23" s="90"/>
      <c r="ET23" s="90"/>
      <c r="EU23" s="90"/>
      <c r="EV23" s="90"/>
      <c r="EW23" s="90"/>
      <c r="EX23" s="90"/>
      <c r="EY23" s="90"/>
      <c r="EZ23" s="90"/>
      <c r="FA23" s="90"/>
      <c r="FB23" s="90"/>
      <c r="FC23" s="90"/>
      <c r="FD23" s="90"/>
      <c r="FE23" s="90"/>
      <c r="FF23" s="90"/>
      <c r="FG23" s="90"/>
      <c r="FH23" s="90"/>
      <c r="FI23" s="90"/>
      <c r="FJ23" s="90"/>
      <c r="FK23" s="90"/>
      <c r="FL23" s="90"/>
      <c r="FM23" s="90"/>
      <c r="FN23" s="90"/>
      <c r="FO23" s="90"/>
      <c r="FP23" s="90"/>
      <c r="FQ23" s="90"/>
      <c r="FR23" s="90"/>
      <c r="FS23" s="90"/>
      <c r="FT23" s="90"/>
      <c r="FU23" s="90"/>
      <c r="FV23" s="90"/>
      <c r="FW23" s="90"/>
      <c r="FX23" s="90"/>
      <c r="FY23" s="90"/>
      <c r="FZ23" s="90"/>
      <c r="GA23" s="90"/>
      <c r="GB23" s="90"/>
      <c r="GC23" s="90"/>
      <c r="GD23" s="90"/>
      <c r="GE23" s="90"/>
      <c r="GF23" s="90"/>
      <c r="GG23" s="90"/>
      <c r="GH23" s="90"/>
      <c r="GI23" s="90"/>
    </row>
    <row r="24" spans="1:191" s="3" customFormat="1" ht="15.75" thickBot="1" x14ac:dyDescent="0.3">
      <c r="A24" s="62" t="s">
        <v>21</v>
      </c>
      <c r="B24" s="18" t="s">
        <v>34</v>
      </c>
      <c r="C24" s="19"/>
      <c r="D24" s="20">
        <v>0</v>
      </c>
      <c r="E24" s="31">
        <v>44879</v>
      </c>
      <c r="F24" s="32">
        <v>44945</v>
      </c>
      <c r="G24" s="81">
        <f t="shared" ca="1" si="98"/>
        <v>23.120657709747295</v>
      </c>
      <c r="H24" s="33">
        <f t="shared" si="100"/>
        <v>9.5714285714285712</v>
      </c>
      <c r="I24" s="17">
        <f t="shared" si="99"/>
        <v>67</v>
      </c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1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90"/>
      <c r="CV24" s="90"/>
      <c r="CW24" s="90"/>
      <c r="CX24" s="90"/>
      <c r="CY24" s="90"/>
      <c r="CZ24" s="90"/>
      <c r="DA24" s="90"/>
      <c r="DB24" s="90"/>
      <c r="DC24" s="90"/>
      <c r="DD24" s="90"/>
      <c r="DE24" s="90"/>
      <c r="DF24" s="90"/>
      <c r="DG24" s="90"/>
      <c r="DH24" s="90"/>
      <c r="DI24" s="90"/>
      <c r="DJ24" s="90"/>
      <c r="DK24" s="90"/>
      <c r="DL24" s="90"/>
      <c r="DM24" s="90"/>
      <c r="DN24" s="90"/>
      <c r="DO24" s="90"/>
      <c r="DP24" s="90"/>
      <c r="DQ24" s="90"/>
      <c r="DR24" s="90"/>
      <c r="DS24" s="90"/>
      <c r="DT24" s="90"/>
      <c r="DU24" s="90"/>
      <c r="DV24" s="90"/>
      <c r="DW24" s="90"/>
      <c r="DX24" s="90"/>
      <c r="DY24" s="90"/>
      <c r="DZ24" s="90"/>
      <c r="EA24" s="90"/>
      <c r="EB24" s="90"/>
      <c r="EC24" s="90"/>
      <c r="ED24" s="90"/>
      <c r="EE24" s="90"/>
      <c r="EF24" s="90"/>
      <c r="EG24" s="90"/>
      <c r="EH24" s="90"/>
      <c r="EI24" s="90"/>
      <c r="EJ24" s="90"/>
      <c r="EK24" s="90"/>
      <c r="EL24" s="90"/>
      <c r="EM24" s="90"/>
      <c r="EN24" s="90"/>
      <c r="EO24" s="90"/>
      <c r="EP24" s="90"/>
      <c r="EQ24" s="90"/>
      <c r="ER24" s="90"/>
      <c r="ES24" s="90"/>
      <c r="ET24" s="90"/>
      <c r="EU24" s="90"/>
      <c r="EV24" s="90"/>
      <c r="EW24" s="90"/>
      <c r="EX24" s="90"/>
      <c r="EY24" s="90"/>
      <c r="EZ24" s="90"/>
      <c r="FA24" s="90"/>
      <c r="FB24" s="90"/>
      <c r="FC24" s="90"/>
      <c r="FD24" s="90"/>
      <c r="FE24" s="90"/>
      <c r="FF24" s="90"/>
      <c r="FG24" s="90"/>
      <c r="FH24" s="90"/>
      <c r="FI24" s="90"/>
      <c r="FJ24" s="90"/>
      <c r="FK24" s="90"/>
      <c r="FL24" s="90"/>
      <c r="FM24" s="90"/>
      <c r="FN24" s="90"/>
      <c r="FO24" s="90"/>
      <c r="FP24" s="90"/>
      <c r="FQ24" s="90"/>
      <c r="FR24" s="90"/>
      <c r="FS24" s="90"/>
      <c r="FT24" s="90"/>
      <c r="FU24" s="90"/>
      <c r="FV24" s="90"/>
      <c r="FW24" s="90"/>
      <c r="FX24" s="90"/>
      <c r="FY24" s="90"/>
      <c r="FZ24" s="90"/>
      <c r="GA24" s="90"/>
      <c r="GB24" s="90"/>
      <c r="GC24" s="90"/>
      <c r="GD24" s="90"/>
      <c r="GE24" s="90"/>
      <c r="GF24" s="90"/>
      <c r="GG24" s="90"/>
      <c r="GH24" s="90"/>
      <c r="GI24" s="90"/>
    </row>
    <row r="25" spans="1:191" s="3" customFormat="1" ht="15.75" thickBot="1" x14ac:dyDescent="0.3">
      <c r="A25" s="62" t="s">
        <v>21</v>
      </c>
      <c r="B25" s="18" t="s">
        <v>35</v>
      </c>
      <c r="C25" s="19"/>
      <c r="D25" s="20">
        <v>0</v>
      </c>
      <c r="E25" s="31">
        <v>44880</v>
      </c>
      <c r="F25" s="32">
        <v>44946</v>
      </c>
      <c r="G25" s="81">
        <f t="shared" ca="1" si="98"/>
        <v>15.166813929374056</v>
      </c>
      <c r="H25" s="33">
        <f t="shared" si="100"/>
        <v>9.5714285714285712</v>
      </c>
      <c r="I25" s="17">
        <f t="shared" si="99"/>
        <v>67</v>
      </c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1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90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  <c r="EX25" s="90"/>
      <c r="EY25" s="90"/>
      <c r="EZ25" s="90"/>
      <c r="FA25" s="90"/>
      <c r="FB25" s="90"/>
      <c r="FC25" s="90"/>
      <c r="FD25" s="90"/>
      <c r="FE25" s="90"/>
      <c r="FF25" s="90"/>
      <c r="FG25" s="90"/>
      <c r="FH25" s="90"/>
      <c r="FI25" s="90"/>
      <c r="FJ25" s="90"/>
      <c r="FK25" s="90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0"/>
      <c r="FX25" s="90"/>
      <c r="FY25" s="90"/>
      <c r="FZ25" s="90"/>
      <c r="GA25" s="90"/>
      <c r="GB25" s="90"/>
      <c r="GC25" s="90"/>
      <c r="GD25" s="90"/>
      <c r="GE25" s="90"/>
      <c r="GF25" s="90"/>
      <c r="GG25" s="90"/>
      <c r="GH25" s="90"/>
      <c r="GI25" s="90"/>
    </row>
    <row r="26" spans="1:191" s="3" customFormat="1" ht="15.75" thickBot="1" x14ac:dyDescent="0.3">
      <c r="A26" s="62" t="s">
        <v>19</v>
      </c>
      <c r="B26" s="75" t="s">
        <v>36</v>
      </c>
      <c r="C26" s="76"/>
      <c r="D26" s="77">
        <v>0</v>
      </c>
      <c r="E26" s="78">
        <f>F18</f>
        <v>44946</v>
      </c>
      <c r="F26" s="79">
        <f>MAX(F27:F29)</f>
        <v>44959</v>
      </c>
      <c r="G26" s="81">
        <f t="shared" ca="1" si="98"/>
        <v>75.645540331678077</v>
      </c>
      <c r="H26" s="80">
        <f t="shared" si="100"/>
        <v>2</v>
      </c>
      <c r="I26" s="81">
        <f t="shared" si="99"/>
        <v>14</v>
      </c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  <c r="CS26" s="90"/>
      <c r="CT26" s="90"/>
      <c r="CU26" s="90"/>
      <c r="CV26" s="90"/>
      <c r="CW26" s="90"/>
      <c r="CX26" s="90"/>
      <c r="CY26" s="90"/>
      <c r="CZ26" s="90"/>
      <c r="DA26" s="90"/>
      <c r="DB26" s="90"/>
      <c r="DC26" s="90"/>
      <c r="DD26" s="90"/>
      <c r="DE26" s="90"/>
      <c r="DF26" s="90"/>
      <c r="DG26" s="90"/>
      <c r="DH26" s="90"/>
      <c r="DI26" s="90"/>
      <c r="DJ26" s="90"/>
      <c r="DK26" s="90"/>
      <c r="DL26" s="90"/>
      <c r="DM26" s="90"/>
      <c r="DN26" s="90"/>
      <c r="DO26" s="90"/>
      <c r="DP26" s="90"/>
      <c r="DQ26" s="90"/>
      <c r="DR26" s="90"/>
      <c r="DS26" s="90"/>
      <c r="DT26" s="90"/>
      <c r="DU26" s="90"/>
      <c r="DV26" s="90"/>
      <c r="DW26" s="90"/>
      <c r="DX26" s="90"/>
      <c r="DY26" s="90"/>
      <c r="DZ26" s="90"/>
      <c r="EA26" s="90"/>
      <c r="EB26" s="90"/>
      <c r="EC26" s="90"/>
      <c r="ED26" s="90"/>
      <c r="EE26" s="90"/>
      <c r="EF26" s="90"/>
      <c r="EG26" s="90"/>
      <c r="EH26" s="90"/>
      <c r="EI26" s="90"/>
      <c r="EJ26" s="90"/>
      <c r="EK26" s="90"/>
      <c r="EL26" s="90"/>
      <c r="EM26" s="90"/>
      <c r="EN26" s="90"/>
      <c r="EO26" s="90"/>
      <c r="EP26" s="90"/>
      <c r="EQ26" s="90"/>
      <c r="ER26" s="90"/>
      <c r="ES26" s="90"/>
      <c r="ET26" s="90"/>
      <c r="EU26" s="90"/>
      <c r="EV26" s="90"/>
      <c r="EW26" s="90"/>
      <c r="EX26" s="90"/>
      <c r="EY26" s="90"/>
      <c r="EZ26" s="90"/>
      <c r="FA26" s="90"/>
      <c r="FB26" s="90"/>
      <c r="FC26" s="90"/>
      <c r="FD26" s="90"/>
      <c r="FE26" s="90"/>
      <c r="FF26" s="90"/>
      <c r="FG26" s="90"/>
      <c r="FH26" s="90"/>
      <c r="FI26" s="90"/>
      <c r="FJ26" s="90"/>
      <c r="FK26" s="90"/>
      <c r="FL26" s="90"/>
      <c r="FM26" s="90"/>
      <c r="FN26" s="90"/>
      <c r="FO26" s="90"/>
      <c r="FP26" s="90"/>
      <c r="FQ26" s="90"/>
      <c r="FR26" s="90"/>
      <c r="FS26" s="90"/>
      <c r="FT26" s="90"/>
      <c r="FU26" s="90"/>
      <c r="FV26" s="90"/>
      <c r="FW26" s="90"/>
      <c r="FX26" s="90"/>
      <c r="FY26" s="90"/>
      <c r="FZ26" s="90"/>
      <c r="GA26" s="90"/>
      <c r="GB26" s="90"/>
      <c r="GC26" s="90"/>
      <c r="GD26" s="90"/>
      <c r="GE26" s="90"/>
      <c r="GF26" s="90"/>
      <c r="GG26" s="90"/>
      <c r="GH26" s="90"/>
      <c r="GI26" s="90"/>
    </row>
    <row r="27" spans="1:191" s="3" customFormat="1" ht="15.75" thickBot="1" x14ac:dyDescent="0.3">
      <c r="A27" s="62" t="s">
        <v>21</v>
      </c>
      <c r="B27" s="82" t="s">
        <v>37</v>
      </c>
      <c r="C27" s="39"/>
      <c r="D27" s="21">
        <v>0</v>
      </c>
      <c r="E27" s="35">
        <v>44946</v>
      </c>
      <c r="F27" s="36">
        <v>44959</v>
      </c>
      <c r="G27" s="81">
        <f t="shared" ca="1" si="98"/>
        <v>84.707631413696433</v>
      </c>
      <c r="H27" s="33">
        <f t="shared" si="100"/>
        <v>2</v>
      </c>
      <c r="I27" s="17">
        <f t="shared" si="99"/>
        <v>14</v>
      </c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/>
      <c r="DM27" s="90"/>
      <c r="DN27" s="90"/>
      <c r="DO27" s="9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  <c r="EX27" s="90"/>
      <c r="EY27" s="90"/>
      <c r="EZ27" s="90"/>
      <c r="FA27" s="90"/>
      <c r="FB27" s="90"/>
      <c r="FC27" s="90"/>
      <c r="FD27" s="90"/>
      <c r="FE27" s="90"/>
      <c r="FF27" s="90"/>
      <c r="FG27" s="90"/>
      <c r="FH27" s="90"/>
      <c r="FI27" s="90"/>
      <c r="FJ27" s="90"/>
      <c r="FK27" s="90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</row>
    <row r="28" spans="1:191" s="3" customFormat="1" ht="15.75" thickBot="1" x14ac:dyDescent="0.3">
      <c r="A28" s="62" t="s">
        <v>21</v>
      </c>
      <c r="B28" s="82" t="s">
        <v>38</v>
      </c>
      <c r="C28" s="39"/>
      <c r="D28" s="21">
        <v>0</v>
      </c>
      <c r="E28" s="35"/>
      <c r="F28" s="36"/>
      <c r="G28" s="81">
        <f t="shared" ca="1" si="98"/>
        <v>63.546423189573694</v>
      </c>
      <c r="H28" s="33" t="str">
        <f t="shared" si="100"/>
        <v/>
      </c>
      <c r="I28" s="17" t="str">
        <f t="shared" si="99"/>
        <v/>
      </c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</row>
    <row r="29" spans="1:191" s="3" customFormat="1" ht="15.75" thickBot="1" x14ac:dyDescent="0.3">
      <c r="A29" s="62" t="s">
        <v>21</v>
      </c>
      <c r="B29" s="82" t="s">
        <v>39</v>
      </c>
      <c r="C29" s="39"/>
      <c r="D29" s="21">
        <v>0</v>
      </c>
      <c r="E29" s="35"/>
      <c r="F29" s="36"/>
      <c r="G29" s="81">
        <f t="shared" ca="1" si="98"/>
        <v>95.891182822427382</v>
      </c>
      <c r="H29" s="33" t="str">
        <f t="shared" si="100"/>
        <v/>
      </c>
      <c r="I29" s="17" t="str">
        <f t="shared" si="99"/>
        <v/>
      </c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</row>
    <row r="30" spans="1:191" s="3" customFormat="1" ht="15.75" thickBot="1" x14ac:dyDescent="0.3">
      <c r="A30" s="62" t="s">
        <v>19</v>
      </c>
      <c r="B30" s="75" t="s">
        <v>40</v>
      </c>
      <c r="C30" s="76"/>
      <c r="D30" s="77">
        <v>0</v>
      </c>
      <c r="E30" s="78">
        <f>F26</f>
        <v>44959</v>
      </c>
      <c r="F30" s="79">
        <f>MAX(F31:F34)</f>
        <v>44995</v>
      </c>
      <c r="G30" s="81">
        <f t="shared" ca="1" si="98"/>
        <v>39.542590813049792</v>
      </c>
      <c r="H30" s="80">
        <f t="shared" si="100"/>
        <v>5.2857142857142856</v>
      </c>
      <c r="I30" s="81">
        <f t="shared" si="99"/>
        <v>37</v>
      </c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</row>
    <row r="31" spans="1:191" s="3" customFormat="1" ht="15.75" thickBot="1" x14ac:dyDescent="0.3">
      <c r="A31" s="62" t="s">
        <v>21</v>
      </c>
      <c r="B31" s="82" t="s">
        <v>41</v>
      </c>
      <c r="C31" s="39"/>
      <c r="D31" s="21">
        <v>0</v>
      </c>
      <c r="E31" s="35">
        <v>44959</v>
      </c>
      <c r="F31" s="36">
        <v>44959</v>
      </c>
      <c r="G31" s="81">
        <f t="shared" ca="1" si="98"/>
        <v>94.972674920561346</v>
      </c>
      <c r="H31" s="33">
        <f t="shared" si="100"/>
        <v>0.14285714285714285</v>
      </c>
      <c r="I31" s="17">
        <f t="shared" si="99"/>
        <v>1</v>
      </c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0"/>
      <c r="DH31" s="90"/>
      <c r="DI31" s="90"/>
      <c r="DJ31" s="90"/>
      <c r="DK31" s="90"/>
      <c r="DL31" s="90"/>
      <c r="DM31" s="90"/>
      <c r="DN31" s="90"/>
      <c r="DO31" s="90"/>
      <c r="DP31" s="90"/>
      <c r="DQ31" s="90"/>
      <c r="DR31" s="90"/>
      <c r="DS31" s="90"/>
      <c r="DT31" s="90"/>
      <c r="DU31" s="90"/>
      <c r="DV31" s="90"/>
      <c r="DW31" s="90"/>
      <c r="DX31" s="90"/>
      <c r="DY31" s="90"/>
      <c r="DZ31" s="90"/>
      <c r="EA31" s="90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0"/>
      <c r="EZ31" s="90"/>
      <c r="FA31" s="90"/>
      <c r="FB31" s="90"/>
      <c r="FC31" s="90"/>
      <c r="FD31" s="90"/>
      <c r="FE31" s="90"/>
      <c r="FF31" s="90"/>
      <c r="FG31" s="90"/>
      <c r="FH31" s="90"/>
      <c r="FI31" s="90"/>
      <c r="FJ31" s="90"/>
      <c r="FK31" s="90"/>
      <c r="FL31" s="90"/>
      <c r="FM31" s="90"/>
      <c r="FN31" s="90"/>
      <c r="FO31" s="90"/>
      <c r="FP31" s="90"/>
      <c r="FQ31" s="90"/>
      <c r="FR31" s="90"/>
      <c r="FS31" s="90"/>
      <c r="FT31" s="90"/>
      <c r="FU31" s="90"/>
      <c r="FV31" s="90"/>
      <c r="FW31" s="90"/>
      <c r="FX31" s="90"/>
      <c r="FY31" s="90"/>
      <c r="FZ31" s="90"/>
      <c r="GA31" s="90"/>
      <c r="GB31" s="90"/>
      <c r="GC31" s="90"/>
      <c r="GD31" s="90"/>
      <c r="GE31" s="90"/>
      <c r="GF31" s="90"/>
      <c r="GG31" s="90"/>
      <c r="GH31" s="90"/>
      <c r="GI31" s="90"/>
    </row>
    <row r="32" spans="1:191" s="3" customFormat="1" ht="15.75" thickBot="1" x14ac:dyDescent="0.3">
      <c r="A32" s="62" t="s">
        <v>21</v>
      </c>
      <c r="B32" s="82" t="s">
        <v>42</v>
      </c>
      <c r="C32" s="39"/>
      <c r="D32" s="21">
        <v>0</v>
      </c>
      <c r="E32" s="35"/>
      <c r="F32" s="36"/>
      <c r="G32" s="81">
        <f t="shared" ca="1" si="98"/>
        <v>85.868275447878091</v>
      </c>
      <c r="H32" s="33" t="str">
        <f t="shared" si="100"/>
        <v/>
      </c>
      <c r="I32" s="17" t="str">
        <f t="shared" si="99"/>
        <v/>
      </c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90"/>
      <c r="DX32" s="90"/>
      <c r="DY32" s="90"/>
      <c r="DZ32" s="90"/>
      <c r="EA32" s="90"/>
      <c r="EB32" s="90"/>
      <c r="EC32" s="90"/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</row>
    <row r="33" spans="1:191" s="3" customFormat="1" ht="15.75" thickBot="1" x14ac:dyDescent="0.3">
      <c r="A33" s="62" t="s">
        <v>21</v>
      </c>
      <c r="B33" s="82" t="s">
        <v>43</v>
      </c>
      <c r="C33" s="39"/>
      <c r="D33" s="21">
        <v>0</v>
      </c>
      <c r="E33" s="35"/>
      <c r="F33" s="36"/>
      <c r="G33" s="81">
        <f t="shared" ca="1" si="98"/>
        <v>60.87000140280626</v>
      </c>
      <c r="H33" s="33" t="str">
        <f t="shared" si="100"/>
        <v/>
      </c>
      <c r="I33" s="17" t="str">
        <f t="shared" si="99"/>
        <v/>
      </c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</row>
    <row r="34" spans="1:191" s="3" customFormat="1" ht="15.75" thickBot="1" x14ac:dyDescent="0.3">
      <c r="A34" s="62" t="s">
        <v>21</v>
      </c>
      <c r="B34" s="82" t="s">
        <v>44</v>
      </c>
      <c r="C34" s="39"/>
      <c r="D34" s="21">
        <v>0</v>
      </c>
      <c r="E34" s="35">
        <v>44959</v>
      </c>
      <c r="F34" s="36">
        <v>44995</v>
      </c>
      <c r="G34" s="81">
        <f t="shared" ca="1" si="98"/>
        <v>56.684920227956837</v>
      </c>
      <c r="H34" s="33">
        <f t="shared" si="100"/>
        <v>5.2857142857142856</v>
      </c>
      <c r="I34" s="17">
        <f t="shared" si="99"/>
        <v>37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90"/>
      <c r="FG34" s="90"/>
      <c r="FH34" s="90"/>
      <c r="FI34" s="90"/>
      <c r="FJ34" s="90"/>
      <c r="FK34" s="90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90"/>
      <c r="GD34" s="90"/>
      <c r="GE34" s="90"/>
      <c r="GF34" s="90"/>
      <c r="GG34" s="90"/>
      <c r="GH34" s="90"/>
      <c r="GI34" s="90"/>
    </row>
    <row r="35" spans="1:191" s="3" customFormat="1" ht="15.75" thickBot="1" x14ac:dyDescent="0.3">
      <c r="A35" s="62" t="s">
        <v>19</v>
      </c>
      <c r="B35" s="75" t="s">
        <v>45</v>
      </c>
      <c r="C35" s="76"/>
      <c r="D35" s="77">
        <v>0</v>
      </c>
      <c r="E35" s="78">
        <f>F30</f>
        <v>44995</v>
      </c>
      <c r="F35" s="79">
        <f>MAX(F36:F40)</f>
        <v>45046</v>
      </c>
      <c r="G35" s="81">
        <f t="shared" ca="1" si="98"/>
        <v>99.630711116406516</v>
      </c>
      <c r="H35" s="80">
        <f t="shared" si="100"/>
        <v>7.4285714285714288</v>
      </c>
      <c r="I35" s="81">
        <f t="shared" si="99"/>
        <v>52</v>
      </c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  <c r="DK35" s="90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</row>
    <row r="36" spans="1:191" s="3" customFormat="1" ht="15.75" thickBot="1" x14ac:dyDescent="0.3">
      <c r="A36" s="62" t="s">
        <v>21</v>
      </c>
      <c r="B36" s="82" t="s">
        <v>46</v>
      </c>
      <c r="C36" s="39"/>
      <c r="D36" s="21">
        <v>0</v>
      </c>
      <c r="E36" s="35">
        <v>45005</v>
      </c>
      <c r="F36" s="36">
        <v>45046</v>
      </c>
      <c r="G36" s="81">
        <f t="shared" ca="1" si="98"/>
        <v>81.74104373094292</v>
      </c>
      <c r="H36" s="33">
        <f t="shared" si="100"/>
        <v>6</v>
      </c>
      <c r="I36" s="17">
        <f t="shared" si="99"/>
        <v>42</v>
      </c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  <c r="DK36" s="90"/>
      <c r="DL36" s="90"/>
      <c r="DM36" s="90"/>
      <c r="DN36" s="90"/>
      <c r="DO36" s="90"/>
      <c r="DP36" s="90"/>
      <c r="DQ36" s="90"/>
      <c r="DR36" s="90"/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90"/>
      <c r="EG36" s="90"/>
      <c r="EH36" s="90"/>
      <c r="EI36" s="90"/>
      <c r="EJ36" s="90"/>
      <c r="EK36" s="90"/>
      <c r="EL36" s="90"/>
      <c r="EM36" s="90"/>
      <c r="EN36" s="90"/>
      <c r="EO36" s="90"/>
      <c r="EP36" s="90"/>
      <c r="EQ36" s="90"/>
      <c r="ER36" s="90"/>
      <c r="ES36" s="90"/>
      <c r="ET36" s="90"/>
      <c r="EU36" s="90"/>
      <c r="EV36" s="90"/>
      <c r="EW36" s="90"/>
      <c r="EX36" s="90"/>
      <c r="EY36" s="90"/>
      <c r="EZ36" s="90"/>
      <c r="FA36" s="90"/>
      <c r="FB36" s="90"/>
      <c r="FC36" s="90"/>
      <c r="FD36" s="90"/>
      <c r="FE36" s="90"/>
      <c r="FF36" s="90"/>
      <c r="FG36" s="90"/>
      <c r="FH36" s="90"/>
      <c r="FI36" s="90"/>
      <c r="FJ36" s="90"/>
      <c r="FK36" s="90"/>
      <c r="FL36" s="90"/>
      <c r="FM36" s="90"/>
      <c r="FN36" s="90"/>
      <c r="FO36" s="90"/>
      <c r="FP36" s="90"/>
      <c r="FQ36" s="90"/>
      <c r="FR36" s="90"/>
      <c r="FS36" s="90"/>
      <c r="FT36" s="90"/>
      <c r="FU36" s="90"/>
      <c r="FV36" s="90"/>
      <c r="FW36" s="90"/>
      <c r="FX36" s="90"/>
      <c r="FY36" s="90"/>
      <c r="FZ36" s="90"/>
      <c r="GA36" s="90"/>
      <c r="GB36" s="90"/>
      <c r="GC36" s="90"/>
      <c r="GD36" s="90"/>
      <c r="GE36" s="90"/>
      <c r="GF36" s="90"/>
      <c r="GG36" s="90"/>
      <c r="GH36" s="90"/>
      <c r="GI36" s="90"/>
    </row>
    <row r="37" spans="1:191" s="3" customFormat="1" ht="15.75" thickBot="1" x14ac:dyDescent="0.3">
      <c r="A37" s="62" t="s">
        <v>21</v>
      </c>
      <c r="B37" s="82" t="s">
        <v>47</v>
      </c>
      <c r="C37" s="39"/>
      <c r="D37" s="21">
        <v>0</v>
      </c>
      <c r="E37" s="35"/>
      <c r="F37" s="36"/>
      <c r="G37" s="81">
        <f t="shared" ca="1" si="98"/>
        <v>30.485060418706688</v>
      </c>
      <c r="H37" s="33" t="str">
        <f t="shared" si="100"/>
        <v/>
      </c>
      <c r="I37" s="17" t="str">
        <f t="shared" si="99"/>
        <v/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</row>
    <row r="38" spans="1:191" s="3" customFormat="1" ht="15.75" thickBot="1" x14ac:dyDescent="0.3">
      <c r="A38" s="62" t="s">
        <v>21</v>
      </c>
      <c r="B38" s="82" t="s">
        <v>48</v>
      </c>
      <c r="C38" s="39"/>
      <c r="D38" s="21">
        <v>0</v>
      </c>
      <c r="E38" s="35"/>
      <c r="F38" s="36"/>
      <c r="G38" s="81">
        <f t="shared" ca="1" si="98"/>
        <v>41.389706935446128</v>
      </c>
      <c r="H38" s="33" t="str">
        <f t="shared" si="100"/>
        <v/>
      </c>
      <c r="I38" s="17" t="str">
        <f t="shared" si="99"/>
        <v/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0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90"/>
      <c r="FG38" s="90"/>
      <c r="FH38" s="90"/>
      <c r="FI38" s="90"/>
      <c r="FJ38" s="90"/>
      <c r="FK38" s="90"/>
      <c r="FL38" s="90"/>
      <c r="FM38" s="90"/>
      <c r="FN38" s="90"/>
      <c r="FO38" s="90"/>
      <c r="FP38" s="90"/>
      <c r="FQ38" s="90"/>
      <c r="FR38" s="90"/>
      <c r="FS38" s="90"/>
      <c r="FT38" s="90"/>
      <c r="FU38" s="90"/>
      <c r="FV38" s="90"/>
      <c r="FW38" s="90"/>
      <c r="FX38" s="90"/>
      <c r="FY38" s="90"/>
      <c r="FZ38" s="90"/>
      <c r="GA38" s="90"/>
      <c r="GB38" s="90"/>
      <c r="GC38" s="90"/>
      <c r="GD38" s="90"/>
      <c r="GE38" s="90"/>
      <c r="GF38" s="90"/>
      <c r="GG38" s="90"/>
      <c r="GH38" s="90"/>
      <c r="GI38" s="90"/>
    </row>
    <row r="39" spans="1:191" s="3" customFormat="1" ht="15.75" thickBot="1" x14ac:dyDescent="0.3">
      <c r="A39" s="62" t="s">
        <v>21</v>
      </c>
      <c r="B39" s="82" t="s">
        <v>49</v>
      </c>
      <c r="C39" s="39"/>
      <c r="D39" s="21">
        <v>0</v>
      </c>
      <c r="E39" s="35"/>
      <c r="F39" s="36"/>
      <c r="G39" s="81">
        <f t="shared" ca="1" si="98"/>
        <v>58.05008228553654</v>
      </c>
      <c r="H39" s="33" t="str">
        <f t="shared" si="100"/>
        <v/>
      </c>
      <c r="I39" s="17" t="str">
        <f t="shared" si="99"/>
        <v/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0"/>
      <c r="DY39" s="90"/>
      <c r="DZ39" s="90"/>
      <c r="EA39" s="90"/>
      <c r="EB39" s="90"/>
      <c r="EC39" s="90"/>
      <c r="ED39" s="90"/>
      <c r="EE39" s="90"/>
      <c r="EF39" s="90"/>
      <c r="EG39" s="90"/>
      <c r="EH39" s="90"/>
      <c r="EI39" s="90"/>
      <c r="EJ39" s="90"/>
      <c r="EK39" s="90"/>
      <c r="EL39" s="90"/>
      <c r="EM39" s="90"/>
      <c r="EN39" s="90"/>
      <c r="EO39" s="90"/>
      <c r="EP39" s="90"/>
      <c r="EQ39" s="90"/>
      <c r="ER39" s="90"/>
      <c r="ES39" s="90"/>
      <c r="ET39" s="90"/>
      <c r="EU39" s="90"/>
      <c r="EV39" s="90"/>
      <c r="EW39" s="90"/>
      <c r="EX39" s="90"/>
      <c r="EY39" s="90"/>
      <c r="EZ39" s="90"/>
      <c r="FA39" s="90"/>
      <c r="FB39" s="90"/>
      <c r="FC39" s="90"/>
      <c r="FD39" s="90"/>
      <c r="FE39" s="90"/>
      <c r="FF39" s="90"/>
      <c r="FG39" s="90"/>
      <c r="FH39" s="90"/>
      <c r="FI39" s="90"/>
      <c r="FJ39" s="90"/>
      <c r="FK39" s="90"/>
      <c r="FL39" s="90"/>
      <c r="FM39" s="90"/>
      <c r="FN39" s="90"/>
      <c r="FO39" s="90"/>
      <c r="FP39" s="90"/>
      <c r="FQ39" s="90"/>
      <c r="FR39" s="90"/>
      <c r="FS39" s="90"/>
      <c r="FT39" s="90"/>
      <c r="FU39" s="90"/>
      <c r="FV39" s="90"/>
      <c r="FW39" s="90"/>
      <c r="FX39" s="90"/>
      <c r="FY39" s="90"/>
      <c r="FZ39" s="90"/>
      <c r="GA39" s="90"/>
      <c r="GB39" s="90"/>
      <c r="GC39" s="90"/>
      <c r="GD39" s="90"/>
      <c r="GE39" s="90"/>
      <c r="GF39" s="90"/>
      <c r="GG39" s="90"/>
      <c r="GH39" s="90"/>
      <c r="GI39" s="90"/>
    </row>
    <row r="40" spans="1:191" s="3" customFormat="1" ht="15.75" thickBot="1" x14ac:dyDescent="0.3">
      <c r="A40" s="62" t="s">
        <v>21</v>
      </c>
      <c r="B40" s="82" t="s">
        <v>50</v>
      </c>
      <c r="C40" s="39"/>
      <c r="D40" s="21">
        <v>0</v>
      </c>
      <c r="E40" s="35"/>
      <c r="F40" s="36"/>
      <c r="G40" s="81">
        <f t="shared" ca="1" si="98"/>
        <v>70.279736020141414</v>
      </c>
      <c r="H40" s="33" t="str">
        <f t="shared" si="100"/>
        <v/>
      </c>
      <c r="I40" s="17" t="str">
        <f t="shared" si="99"/>
        <v/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90"/>
      <c r="DF40" s="90"/>
      <c r="DG40" s="90"/>
      <c r="DH40" s="90"/>
      <c r="DI40" s="90"/>
      <c r="DJ40" s="90"/>
      <c r="DK40" s="90"/>
      <c r="DL40" s="90"/>
      <c r="DM40" s="90"/>
      <c r="DN40" s="90"/>
      <c r="DO40" s="90"/>
      <c r="DP40" s="90"/>
      <c r="DQ40" s="90"/>
      <c r="DR40" s="90"/>
      <c r="DS40" s="90"/>
      <c r="DT40" s="90"/>
      <c r="DU40" s="90"/>
      <c r="DV40" s="90"/>
      <c r="DW40" s="90"/>
      <c r="DX40" s="90"/>
      <c r="DY40" s="90"/>
      <c r="DZ40" s="90"/>
      <c r="EA40" s="90"/>
      <c r="EB40" s="90"/>
      <c r="EC40" s="90"/>
      <c r="ED40" s="90"/>
      <c r="EE40" s="90"/>
      <c r="EF40" s="90"/>
      <c r="EG40" s="90"/>
      <c r="EH40" s="90"/>
      <c r="EI40" s="90"/>
      <c r="EJ40" s="90"/>
      <c r="EK40" s="90"/>
      <c r="EL40" s="90"/>
      <c r="EM40" s="90"/>
      <c r="EN40" s="90"/>
      <c r="EO40" s="90"/>
      <c r="EP40" s="90"/>
      <c r="EQ40" s="90"/>
      <c r="ER40" s="90"/>
      <c r="ES40" s="90"/>
      <c r="ET40" s="90"/>
      <c r="EU40" s="90"/>
      <c r="EV40" s="90"/>
      <c r="EW40" s="90"/>
      <c r="EX40" s="90"/>
      <c r="EY40" s="90"/>
      <c r="EZ40" s="90"/>
      <c r="FA40" s="90"/>
      <c r="FB40" s="90"/>
      <c r="FC40" s="90"/>
      <c r="FD40" s="90"/>
      <c r="FE40" s="90"/>
      <c r="FF40" s="90"/>
      <c r="FG40" s="90"/>
      <c r="FH40" s="90"/>
      <c r="FI40" s="90"/>
      <c r="FJ40" s="90"/>
      <c r="FK40" s="90"/>
      <c r="FL40" s="90"/>
      <c r="FM40" s="90"/>
      <c r="FN40" s="90"/>
      <c r="FO40" s="90"/>
      <c r="FP40" s="90"/>
      <c r="FQ40" s="90"/>
      <c r="FR40" s="90"/>
      <c r="FS40" s="90"/>
      <c r="FT40" s="90"/>
      <c r="FU40" s="90"/>
      <c r="FV40" s="90"/>
      <c r="FW40" s="90"/>
      <c r="FX40" s="90"/>
      <c r="FY40" s="90"/>
      <c r="FZ40" s="90"/>
      <c r="GA40" s="90"/>
      <c r="GB40" s="90"/>
      <c r="GC40" s="90"/>
      <c r="GD40" s="90"/>
      <c r="GE40" s="90"/>
      <c r="GF40" s="90"/>
      <c r="GG40" s="90"/>
      <c r="GH40" s="90"/>
      <c r="GI40" s="90"/>
    </row>
    <row r="41" spans="1:191" s="3" customFormat="1" ht="15.75" thickBot="1" x14ac:dyDescent="0.3">
      <c r="A41" s="62" t="s">
        <v>19</v>
      </c>
      <c r="B41" s="75" t="s">
        <v>51</v>
      </c>
      <c r="C41" s="76"/>
      <c r="D41" s="77">
        <v>0</v>
      </c>
      <c r="E41" s="78">
        <f>F35</f>
        <v>45046</v>
      </c>
      <c r="F41" s="79">
        <f>MAX(F42:F47)</f>
        <v>45076</v>
      </c>
      <c r="G41" s="81">
        <f t="shared" ca="1" si="98"/>
        <v>68.972635156175215</v>
      </c>
      <c r="H41" s="80">
        <f t="shared" si="100"/>
        <v>4.4285714285714288</v>
      </c>
      <c r="I41" s="17">
        <f t="shared" si="99"/>
        <v>31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0"/>
      <c r="CT41" s="90"/>
      <c r="CU41" s="90"/>
      <c r="CV41" s="90"/>
      <c r="CW41" s="90"/>
      <c r="CX41" s="90"/>
      <c r="CY41" s="90"/>
      <c r="CZ41" s="90"/>
      <c r="DA41" s="90"/>
      <c r="DB41" s="90"/>
      <c r="DC41" s="90"/>
      <c r="DD41" s="90"/>
      <c r="DE41" s="90"/>
      <c r="DF41" s="90"/>
      <c r="DG41" s="90"/>
      <c r="DH41" s="90"/>
      <c r="DI41" s="90"/>
      <c r="DJ41" s="90"/>
      <c r="DK41" s="90"/>
      <c r="DL41" s="90"/>
      <c r="DM41" s="90"/>
      <c r="DN41" s="90"/>
      <c r="DO41" s="90"/>
      <c r="DP41" s="90"/>
      <c r="DQ41" s="90"/>
      <c r="DR41" s="90"/>
      <c r="DS41" s="90"/>
      <c r="DT41" s="90"/>
      <c r="DU41" s="90"/>
      <c r="DV41" s="90"/>
      <c r="DW41" s="90"/>
      <c r="DX41" s="90"/>
      <c r="DY41" s="90"/>
      <c r="DZ41" s="90"/>
      <c r="EA41" s="90"/>
      <c r="EB41" s="90"/>
      <c r="EC41" s="90"/>
      <c r="ED41" s="90"/>
      <c r="EE41" s="90"/>
      <c r="EF41" s="90"/>
      <c r="EG41" s="90"/>
      <c r="EH41" s="90"/>
      <c r="EI41" s="90"/>
      <c r="EJ41" s="90"/>
      <c r="EK41" s="90"/>
      <c r="EL41" s="90"/>
      <c r="EM41" s="90"/>
      <c r="EN41" s="90"/>
      <c r="EO41" s="90"/>
      <c r="EP41" s="90"/>
      <c r="EQ41" s="90"/>
      <c r="ER41" s="90"/>
      <c r="ES41" s="90"/>
      <c r="ET41" s="90"/>
      <c r="EU41" s="90"/>
      <c r="EV41" s="90"/>
      <c r="EW41" s="90"/>
      <c r="EX41" s="90"/>
      <c r="EY41" s="90"/>
      <c r="EZ41" s="90"/>
      <c r="FA41" s="90"/>
      <c r="FB41" s="90"/>
      <c r="FC41" s="90"/>
      <c r="FD41" s="90"/>
      <c r="FE41" s="90"/>
      <c r="FF41" s="90"/>
      <c r="FG41" s="90"/>
      <c r="FH41" s="90"/>
      <c r="FI41" s="90"/>
      <c r="FJ41" s="90"/>
      <c r="FK41" s="90"/>
      <c r="FL41" s="90"/>
      <c r="FM41" s="90"/>
      <c r="FN41" s="90"/>
      <c r="FO41" s="90"/>
      <c r="FP41" s="90"/>
      <c r="FQ41" s="90"/>
      <c r="FR41" s="90"/>
      <c r="FS41" s="90"/>
      <c r="FT41" s="90"/>
      <c r="FU41" s="90"/>
      <c r="FV41" s="90"/>
      <c r="FW41" s="90"/>
      <c r="FX41" s="90"/>
      <c r="FY41" s="90"/>
      <c r="FZ41" s="90"/>
      <c r="GA41" s="90"/>
      <c r="GB41" s="90"/>
      <c r="GC41" s="90"/>
      <c r="GD41" s="90"/>
      <c r="GE41" s="90"/>
      <c r="GF41" s="90"/>
      <c r="GG41" s="90"/>
      <c r="GH41" s="90"/>
      <c r="GI41" s="90"/>
    </row>
    <row r="42" spans="1:191" s="3" customFormat="1" ht="15.75" thickBot="1" x14ac:dyDescent="0.3">
      <c r="A42" s="62" t="s">
        <v>21</v>
      </c>
      <c r="B42" s="22" t="s">
        <v>52</v>
      </c>
      <c r="C42" s="23"/>
      <c r="D42" s="24">
        <v>0</v>
      </c>
      <c r="E42" s="35">
        <v>45046</v>
      </c>
      <c r="F42" s="36">
        <v>45076</v>
      </c>
      <c r="G42" s="81">
        <f t="shared" ca="1" si="98"/>
        <v>23.540460028219311</v>
      </c>
      <c r="H42" s="33">
        <f t="shared" si="100"/>
        <v>4.4285714285714288</v>
      </c>
      <c r="I42" s="17">
        <f t="shared" si="99"/>
        <v>31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  <c r="CR42" s="90"/>
      <c r="CS42" s="90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90"/>
      <c r="DF42" s="90"/>
      <c r="DG42" s="90"/>
      <c r="DH42" s="90"/>
      <c r="DI42" s="90"/>
      <c r="DJ42" s="90"/>
      <c r="DK42" s="90"/>
      <c r="DL42" s="90"/>
      <c r="DM42" s="90"/>
      <c r="DN42" s="90"/>
      <c r="DO42" s="90"/>
      <c r="DP42" s="90"/>
      <c r="DQ42" s="90"/>
      <c r="DR42" s="90"/>
      <c r="DS42" s="90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  <c r="EO42" s="90"/>
      <c r="EP42" s="90"/>
      <c r="EQ42" s="90"/>
      <c r="ER42" s="90"/>
      <c r="ES42" s="90"/>
      <c r="ET42" s="90"/>
      <c r="EU42" s="90"/>
      <c r="EV42" s="90"/>
      <c r="EW42" s="90"/>
      <c r="EX42" s="90"/>
      <c r="EY42" s="90"/>
      <c r="EZ42" s="90"/>
      <c r="FA42" s="90"/>
      <c r="FB42" s="90"/>
      <c r="FC42" s="90"/>
      <c r="FD42" s="90"/>
      <c r="FE42" s="90"/>
      <c r="FF42" s="90"/>
      <c r="FG42" s="90"/>
      <c r="FH42" s="90"/>
      <c r="FI42" s="90"/>
      <c r="FJ42" s="90"/>
      <c r="FK42" s="90"/>
      <c r="FL42" s="90"/>
      <c r="FM42" s="90"/>
      <c r="FN42" s="90"/>
      <c r="FO42" s="90"/>
      <c r="FP42" s="90"/>
      <c r="FQ42" s="90"/>
      <c r="FR42" s="90"/>
      <c r="FS42" s="90"/>
      <c r="FT42" s="90"/>
      <c r="FU42" s="90"/>
      <c r="FV42" s="90"/>
      <c r="FW42" s="90"/>
      <c r="FX42" s="90"/>
      <c r="FY42" s="90"/>
      <c r="FZ42" s="90"/>
      <c r="GA42" s="90"/>
      <c r="GB42" s="90"/>
      <c r="GC42" s="90"/>
      <c r="GD42" s="90"/>
      <c r="GE42" s="90"/>
      <c r="GF42" s="90"/>
      <c r="GG42" s="90"/>
      <c r="GH42" s="90"/>
      <c r="GI42" s="90"/>
    </row>
    <row r="43" spans="1:191" s="3" customFormat="1" ht="15.75" thickBot="1" x14ac:dyDescent="0.3">
      <c r="A43" s="62" t="s">
        <v>21</v>
      </c>
      <c r="B43" s="22" t="s">
        <v>53</v>
      </c>
      <c r="C43" s="23"/>
      <c r="D43" s="24">
        <v>0</v>
      </c>
      <c r="E43" s="37"/>
      <c r="F43" s="38"/>
      <c r="G43" s="81">
        <f t="shared" ca="1" si="98"/>
        <v>48.759793495104439</v>
      </c>
      <c r="H43" s="33" t="str">
        <f t="shared" si="100"/>
        <v/>
      </c>
      <c r="I43" s="17" t="str">
        <f t="shared" si="99"/>
        <v/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  <c r="CY43" s="90"/>
      <c r="CZ43" s="90"/>
      <c r="DA43" s="90"/>
      <c r="DB43" s="90"/>
      <c r="DC43" s="90"/>
      <c r="DD43" s="90"/>
      <c r="DE43" s="90"/>
      <c r="DF43" s="90"/>
      <c r="DG43" s="90"/>
      <c r="DH43" s="90"/>
      <c r="DI43" s="90"/>
      <c r="DJ43" s="90"/>
      <c r="DK43" s="90"/>
      <c r="DL43" s="90"/>
      <c r="DM43" s="90"/>
      <c r="DN43" s="90"/>
      <c r="DO43" s="90"/>
      <c r="DP43" s="90"/>
      <c r="DQ43" s="90"/>
      <c r="DR43" s="90"/>
      <c r="DS43" s="90"/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90"/>
      <c r="EL43" s="90"/>
      <c r="EM43" s="90"/>
      <c r="EN43" s="90"/>
      <c r="EO43" s="90"/>
      <c r="EP43" s="90"/>
      <c r="EQ43" s="90"/>
      <c r="ER43" s="90"/>
      <c r="ES43" s="90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90"/>
      <c r="FE43" s="90"/>
      <c r="FF43" s="90"/>
      <c r="FG43" s="90"/>
      <c r="FH43" s="90"/>
      <c r="FI43" s="90"/>
      <c r="FJ43" s="90"/>
      <c r="FK43" s="90"/>
      <c r="FL43" s="90"/>
      <c r="FM43" s="90"/>
      <c r="FN43" s="90"/>
      <c r="FO43" s="90"/>
      <c r="FP43" s="90"/>
      <c r="FQ43" s="90"/>
      <c r="FR43" s="90"/>
      <c r="FS43" s="90"/>
      <c r="FT43" s="90"/>
      <c r="FU43" s="90"/>
      <c r="FV43" s="90"/>
      <c r="FW43" s="90"/>
      <c r="FX43" s="90"/>
      <c r="FY43" s="90"/>
      <c r="FZ43" s="90"/>
      <c r="GA43" s="90"/>
      <c r="GB43" s="90"/>
      <c r="GC43" s="90"/>
      <c r="GD43" s="90"/>
      <c r="GE43" s="90"/>
      <c r="GF43" s="90"/>
      <c r="GG43" s="90"/>
      <c r="GH43" s="90"/>
      <c r="GI43" s="90"/>
    </row>
    <row r="44" spans="1:191" s="3" customFormat="1" ht="15.75" thickBot="1" x14ac:dyDescent="0.3">
      <c r="A44" s="62" t="s">
        <v>21</v>
      </c>
      <c r="B44" s="22" t="s">
        <v>54</v>
      </c>
      <c r="C44" s="23"/>
      <c r="D44" s="24">
        <v>0</v>
      </c>
      <c r="E44" s="37"/>
      <c r="F44" s="38"/>
      <c r="G44" s="81">
        <f t="shared" ca="1" si="98"/>
        <v>32.923136162521352</v>
      </c>
      <c r="H44" s="33" t="str">
        <f t="shared" si="100"/>
        <v/>
      </c>
      <c r="I44" s="17" t="str">
        <f t="shared" si="99"/>
        <v/>
      </c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90"/>
      <c r="DA44" s="90"/>
      <c r="DB44" s="90"/>
      <c r="DC44" s="90"/>
      <c r="DD44" s="90"/>
      <c r="DE44" s="90"/>
      <c r="DF44" s="90"/>
      <c r="DG44" s="90"/>
      <c r="DH44" s="90"/>
      <c r="DI44" s="90"/>
      <c r="DJ44" s="90"/>
      <c r="DK44" s="90"/>
      <c r="DL44" s="90"/>
      <c r="DM44" s="90"/>
      <c r="DN44" s="90"/>
      <c r="DO44" s="90"/>
      <c r="DP44" s="90"/>
      <c r="DQ44" s="90"/>
      <c r="DR44" s="90"/>
      <c r="DS44" s="90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90"/>
      <c r="EL44" s="90"/>
      <c r="EM44" s="90"/>
      <c r="EN44" s="90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90"/>
      <c r="FE44" s="90"/>
      <c r="FF44" s="90"/>
      <c r="FG44" s="90"/>
      <c r="FH44" s="90"/>
      <c r="FI44" s="90"/>
      <c r="FJ44" s="90"/>
      <c r="FK44" s="90"/>
      <c r="FL44" s="90"/>
      <c r="FM44" s="90"/>
      <c r="FN44" s="90"/>
      <c r="FO44" s="90"/>
      <c r="FP44" s="90"/>
      <c r="FQ44" s="90"/>
      <c r="FR44" s="90"/>
      <c r="FS44" s="90"/>
      <c r="FT44" s="90"/>
      <c r="FU44" s="90"/>
      <c r="FV44" s="90"/>
      <c r="FW44" s="90"/>
      <c r="FX44" s="90"/>
      <c r="FY44" s="90"/>
      <c r="FZ44" s="90"/>
      <c r="GA44" s="90"/>
      <c r="GB44" s="90"/>
      <c r="GC44" s="90"/>
      <c r="GD44" s="90"/>
      <c r="GE44" s="90"/>
      <c r="GF44" s="90"/>
      <c r="GG44" s="90"/>
      <c r="GH44" s="90"/>
      <c r="GI44" s="90"/>
    </row>
    <row r="45" spans="1:191" s="3" customFormat="1" ht="15.75" thickBot="1" x14ac:dyDescent="0.3">
      <c r="A45" s="62" t="s">
        <v>21</v>
      </c>
      <c r="B45" s="22" t="s">
        <v>55</v>
      </c>
      <c r="C45" s="23"/>
      <c r="D45" s="24">
        <v>0</v>
      </c>
      <c r="E45" s="37"/>
      <c r="F45" s="38"/>
      <c r="G45" s="81">
        <f t="shared" ca="1" si="98"/>
        <v>24.967302554586958</v>
      </c>
      <c r="H45" s="33" t="str">
        <f t="shared" si="100"/>
        <v/>
      </c>
      <c r="I45" s="17" t="str">
        <f t="shared" si="99"/>
        <v/>
      </c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  <c r="FF45" s="90"/>
      <c r="FG45" s="90"/>
      <c r="FH45" s="90"/>
      <c r="FI45" s="90"/>
      <c r="FJ45" s="90"/>
      <c r="FK45" s="90"/>
      <c r="FL45" s="90"/>
      <c r="FM45" s="90"/>
      <c r="FN45" s="90"/>
      <c r="FO45" s="90"/>
      <c r="FP45" s="90"/>
      <c r="FQ45" s="90"/>
      <c r="FR45" s="90"/>
      <c r="FS45" s="90"/>
      <c r="FT45" s="90"/>
      <c r="FU45" s="90"/>
      <c r="FV45" s="90"/>
      <c r="FW45" s="90"/>
      <c r="FX45" s="90"/>
      <c r="FY45" s="90"/>
      <c r="FZ45" s="90"/>
      <c r="GA45" s="90"/>
      <c r="GB45" s="90"/>
      <c r="GC45" s="90"/>
      <c r="GD45" s="90"/>
      <c r="GE45" s="90"/>
      <c r="GF45" s="90"/>
      <c r="GG45" s="90"/>
      <c r="GH45" s="90"/>
      <c r="GI45" s="90"/>
    </row>
    <row r="46" spans="1:191" s="3" customFormat="1" ht="15.75" thickBot="1" x14ac:dyDescent="0.3">
      <c r="A46" s="62" t="s">
        <v>21</v>
      </c>
      <c r="B46" s="22" t="s">
        <v>56</v>
      </c>
      <c r="C46" s="23"/>
      <c r="D46" s="24">
        <v>0</v>
      </c>
      <c r="E46" s="37"/>
      <c r="F46" s="38"/>
      <c r="G46" s="81">
        <f t="shared" ca="1" si="98"/>
        <v>70.991922462527796</v>
      </c>
      <c r="H46" s="33" t="str">
        <f t="shared" si="100"/>
        <v/>
      </c>
      <c r="I46" s="17" t="str">
        <f t="shared" si="99"/>
        <v/>
      </c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  <c r="FF46" s="90"/>
      <c r="FG46" s="90"/>
      <c r="FH46" s="90"/>
      <c r="FI46" s="90"/>
      <c r="FJ46" s="90"/>
      <c r="FK46" s="90"/>
      <c r="FL46" s="90"/>
      <c r="FM46" s="90"/>
      <c r="FN46" s="90"/>
      <c r="FO46" s="90"/>
      <c r="FP46" s="90"/>
      <c r="FQ46" s="90"/>
      <c r="FR46" s="90"/>
      <c r="FS46" s="90"/>
      <c r="FT46" s="90"/>
      <c r="FU46" s="90"/>
      <c r="FV46" s="90"/>
      <c r="FW46" s="90"/>
      <c r="FX46" s="90"/>
      <c r="FY46" s="90"/>
      <c r="FZ46" s="90"/>
      <c r="GA46" s="90"/>
      <c r="GB46" s="90"/>
      <c r="GC46" s="90"/>
      <c r="GD46" s="90"/>
      <c r="GE46" s="90"/>
      <c r="GF46" s="90"/>
      <c r="GG46" s="90"/>
      <c r="GH46" s="90"/>
      <c r="GI46" s="90"/>
    </row>
    <row r="47" spans="1:191" s="3" customFormat="1" ht="15.75" thickBot="1" x14ac:dyDescent="0.3">
      <c r="A47" s="62" t="s">
        <v>21</v>
      </c>
      <c r="B47" s="22" t="s">
        <v>57</v>
      </c>
      <c r="C47" s="23"/>
      <c r="D47" s="24">
        <v>0</v>
      </c>
      <c r="E47" s="37"/>
      <c r="F47" s="38"/>
      <c r="G47" s="81">
        <f t="shared" ca="1" si="98"/>
        <v>65.134837300323184</v>
      </c>
      <c r="H47" s="33" t="str">
        <f t="shared" si="100"/>
        <v/>
      </c>
      <c r="I47" s="17" t="str">
        <f t="shared" si="99"/>
        <v/>
      </c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90"/>
      <c r="FG47" s="90"/>
      <c r="FH47" s="90"/>
      <c r="FI47" s="90"/>
      <c r="FJ47" s="90"/>
      <c r="FK47" s="90"/>
      <c r="FL47" s="90"/>
      <c r="FM47" s="90"/>
      <c r="FN47" s="90"/>
      <c r="FO47" s="90"/>
      <c r="FP47" s="90"/>
      <c r="FQ47" s="90"/>
      <c r="FR47" s="90"/>
      <c r="FS47" s="90"/>
      <c r="FT47" s="90"/>
      <c r="FU47" s="90"/>
      <c r="FV47" s="90"/>
      <c r="FW47" s="90"/>
      <c r="FX47" s="90"/>
      <c r="FY47" s="90"/>
      <c r="FZ47" s="90"/>
      <c r="GA47" s="90"/>
      <c r="GB47" s="90"/>
      <c r="GC47" s="90"/>
      <c r="GD47" s="90"/>
      <c r="GE47" s="90"/>
      <c r="GF47" s="90"/>
      <c r="GG47" s="90"/>
      <c r="GH47" s="90"/>
      <c r="GI47" s="90"/>
    </row>
    <row r="48" spans="1:191" s="3" customFormat="1" ht="15.75" thickBot="1" x14ac:dyDescent="0.3">
      <c r="A48" s="62" t="s">
        <v>19</v>
      </c>
      <c r="B48" s="75" t="s">
        <v>58</v>
      </c>
      <c r="C48" s="76"/>
      <c r="D48" s="77">
        <v>0</v>
      </c>
      <c r="E48" s="78">
        <f>F41</f>
        <v>45076</v>
      </c>
      <c r="F48" s="79">
        <f>MAX(F49:F53)</f>
        <v>45079</v>
      </c>
      <c r="G48" s="81">
        <f t="shared" ca="1" si="98"/>
        <v>81.955968647836016</v>
      </c>
      <c r="H48" s="80">
        <f t="shared" si="100"/>
        <v>0.5714285714285714</v>
      </c>
      <c r="I48" s="81">
        <f t="shared" si="99"/>
        <v>4</v>
      </c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  <c r="FF48" s="90"/>
      <c r="FG48" s="90"/>
      <c r="FH48" s="90"/>
      <c r="FI48" s="90"/>
      <c r="FJ48" s="90"/>
      <c r="FK48" s="90"/>
      <c r="FL48" s="90"/>
      <c r="FM48" s="90"/>
      <c r="FN48" s="90"/>
      <c r="FO48" s="90"/>
      <c r="FP48" s="90"/>
      <c r="FQ48" s="90"/>
      <c r="FR48" s="90"/>
      <c r="FS48" s="90"/>
      <c r="FT48" s="90"/>
      <c r="FU48" s="90"/>
      <c r="FV48" s="90"/>
      <c r="FW48" s="90"/>
      <c r="FX48" s="90"/>
      <c r="FY48" s="90"/>
      <c r="FZ48" s="90"/>
      <c r="GA48" s="90"/>
      <c r="GB48" s="90"/>
      <c r="GC48" s="90"/>
      <c r="GD48" s="90"/>
      <c r="GE48" s="90"/>
      <c r="GF48" s="90"/>
      <c r="GG48" s="90"/>
      <c r="GH48" s="90"/>
      <c r="GI48" s="90"/>
    </row>
    <row r="49" spans="1:191" s="3" customFormat="1" ht="15.75" thickBot="1" x14ac:dyDescent="0.3">
      <c r="A49" s="62" t="s">
        <v>21</v>
      </c>
      <c r="B49" s="22" t="s">
        <v>59</v>
      </c>
      <c r="C49" s="23"/>
      <c r="D49" s="24">
        <v>0</v>
      </c>
      <c r="E49" s="37">
        <v>45076</v>
      </c>
      <c r="F49" s="38">
        <v>45079</v>
      </c>
      <c r="G49" s="81">
        <f t="shared" ca="1" si="98"/>
        <v>53.057357667192285</v>
      </c>
      <c r="H49" s="33">
        <f t="shared" si="100"/>
        <v>0.5714285714285714</v>
      </c>
      <c r="I49" s="17">
        <f t="shared" si="99"/>
        <v>4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  <c r="CR49" s="90"/>
      <c r="CS49" s="90"/>
      <c r="CT49" s="90"/>
      <c r="CU49" s="90"/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90"/>
      <c r="EL49" s="90"/>
      <c r="EM49" s="90"/>
      <c r="EN49" s="90"/>
      <c r="EO49" s="90"/>
      <c r="EP49" s="90"/>
      <c r="EQ49" s="90"/>
      <c r="ER49" s="90"/>
      <c r="ES49" s="90"/>
      <c r="ET49" s="90"/>
      <c r="EU49" s="90"/>
      <c r="EV49" s="90"/>
      <c r="EW49" s="90"/>
      <c r="EX49" s="90"/>
      <c r="EY49" s="90"/>
      <c r="EZ49" s="90"/>
      <c r="FA49" s="90"/>
      <c r="FB49" s="90"/>
      <c r="FC49" s="90"/>
      <c r="FD49" s="90"/>
      <c r="FE49" s="90"/>
      <c r="FF49" s="90"/>
      <c r="FG49" s="90"/>
      <c r="FH49" s="90"/>
      <c r="FI49" s="90"/>
      <c r="FJ49" s="90"/>
      <c r="FK49" s="90"/>
      <c r="FL49" s="90"/>
      <c r="FM49" s="90"/>
      <c r="FN49" s="90"/>
      <c r="FO49" s="90"/>
      <c r="FP49" s="90"/>
      <c r="FQ49" s="90"/>
      <c r="FR49" s="90"/>
      <c r="FS49" s="90"/>
      <c r="FT49" s="90"/>
      <c r="FU49" s="90"/>
      <c r="FV49" s="90"/>
      <c r="FW49" s="90"/>
      <c r="FX49" s="90"/>
      <c r="FY49" s="90"/>
      <c r="FZ49" s="90"/>
      <c r="GA49" s="90"/>
      <c r="GB49" s="90"/>
      <c r="GC49" s="90"/>
      <c r="GD49" s="90"/>
      <c r="GE49" s="90"/>
      <c r="GF49" s="90"/>
      <c r="GG49" s="90"/>
      <c r="GH49" s="90"/>
      <c r="GI49" s="90"/>
    </row>
    <row r="50" spans="1:191" s="3" customFormat="1" ht="15.75" thickBot="1" x14ac:dyDescent="0.3">
      <c r="A50" s="62" t="s">
        <v>21</v>
      </c>
      <c r="B50" s="22" t="s">
        <v>60</v>
      </c>
      <c r="C50" s="23"/>
      <c r="D50" s="24">
        <v>0</v>
      </c>
      <c r="E50" s="37"/>
      <c r="F50" s="38"/>
      <c r="G50" s="81">
        <f t="shared" ca="1" si="98"/>
        <v>51.148036837168156</v>
      </c>
      <c r="H50" s="33" t="str">
        <f t="shared" si="100"/>
        <v/>
      </c>
      <c r="I50" s="17" t="str">
        <f t="shared" si="99"/>
        <v/>
      </c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90"/>
      <c r="CO50" s="90"/>
      <c r="CP50" s="90"/>
      <c r="CQ50" s="90"/>
      <c r="CR50" s="90"/>
      <c r="CS50" s="90"/>
      <c r="CT50" s="90"/>
      <c r="CU50" s="90"/>
      <c r="CV50" s="90"/>
      <c r="CW50" s="90"/>
      <c r="CX50" s="90"/>
      <c r="CY50" s="90"/>
      <c r="CZ50" s="90"/>
      <c r="DA50" s="90"/>
      <c r="DB50" s="90"/>
      <c r="DC50" s="90"/>
      <c r="DD50" s="90"/>
      <c r="DE50" s="90"/>
      <c r="DF50" s="90"/>
      <c r="DG50" s="90"/>
      <c r="DH50" s="90"/>
      <c r="DI50" s="90"/>
      <c r="DJ50" s="90"/>
      <c r="DK50" s="90"/>
      <c r="DL50" s="90"/>
      <c r="DM50" s="90"/>
      <c r="DN50" s="90"/>
      <c r="DO50" s="90"/>
      <c r="DP50" s="90"/>
      <c r="DQ50" s="90"/>
      <c r="DR50" s="90"/>
      <c r="DS50" s="90"/>
      <c r="DT50" s="90"/>
      <c r="DU50" s="90"/>
      <c r="DV50" s="90"/>
      <c r="DW50" s="90"/>
      <c r="DX50" s="90"/>
      <c r="DY50" s="90"/>
      <c r="DZ50" s="90"/>
      <c r="EA50" s="90"/>
      <c r="EB50" s="90"/>
      <c r="EC50" s="90"/>
      <c r="ED50" s="90"/>
      <c r="EE50" s="90"/>
      <c r="EF50" s="90"/>
      <c r="EG50" s="90"/>
      <c r="EH50" s="90"/>
      <c r="EI50" s="90"/>
      <c r="EJ50" s="90"/>
      <c r="EK50" s="90"/>
      <c r="EL50" s="90"/>
      <c r="EM50" s="90"/>
      <c r="EN50" s="90"/>
      <c r="EO50" s="90"/>
      <c r="EP50" s="90"/>
      <c r="EQ50" s="90"/>
      <c r="ER50" s="90"/>
      <c r="ES50" s="90"/>
      <c r="ET50" s="90"/>
      <c r="EU50" s="90"/>
      <c r="EV50" s="90"/>
      <c r="EW50" s="90"/>
      <c r="EX50" s="90"/>
      <c r="EY50" s="90"/>
      <c r="EZ50" s="90"/>
      <c r="FA50" s="90"/>
      <c r="FB50" s="90"/>
      <c r="FC50" s="90"/>
      <c r="FD50" s="90"/>
      <c r="FE50" s="90"/>
      <c r="FF50" s="90"/>
      <c r="FG50" s="90"/>
      <c r="FH50" s="90"/>
      <c r="FI50" s="90"/>
      <c r="FJ50" s="90"/>
      <c r="FK50" s="90"/>
      <c r="FL50" s="90"/>
      <c r="FM50" s="90"/>
      <c r="FN50" s="90"/>
      <c r="FO50" s="90"/>
      <c r="FP50" s="90"/>
      <c r="FQ50" s="90"/>
      <c r="FR50" s="90"/>
      <c r="FS50" s="90"/>
      <c r="FT50" s="90"/>
      <c r="FU50" s="90"/>
      <c r="FV50" s="90"/>
      <c r="FW50" s="90"/>
      <c r="FX50" s="90"/>
      <c r="FY50" s="90"/>
      <c r="FZ50" s="90"/>
      <c r="GA50" s="90"/>
      <c r="GB50" s="90"/>
      <c r="GC50" s="90"/>
      <c r="GD50" s="90"/>
      <c r="GE50" s="90"/>
      <c r="GF50" s="90"/>
      <c r="GG50" s="90"/>
      <c r="GH50" s="90"/>
      <c r="GI50" s="90"/>
    </row>
    <row r="51" spans="1:191" s="3" customFormat="1" ht="15.75" thickBot="1" x14ac:dyDescent="0.3">
      <c r="A51" s="62" t="s">
        <v>21</v>
      </c>
      <c r="B51" s="22" t="s">
        <v>61</v>
      </c>
      <c r="C51" s="23"/>
      <c r="D51" s="24">
        <v>0</v>
      </c>
      <c r="E51" s="37"/>
      <c r="F51" s="38"/>
      <c r="G51" s="81">
        <f t="shared" ca="1" si="98"/>
        <v>77.357621716286417</v>
      </c>
      <c r="H51" s="33" t="str">
        <f t="shared" si="100"/>
        <v/>
      </c>
      <c r="I51" s="17" t="str">
        <f t="shared" si="99"/>
        <v/>
      </c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  <c r="CR51" s="90"/>
      <c r="CS51" s="90"/>
      <c r="CT51" s="90"/>
      <c r="CU51" s="90"/>
      <c r="CV51" s="90"/>
      <c r="CW51" s="90"/>
      <c r="CX51" s="90"/>
      <c r="CY51" s="90"/>
      <c r="CZ51" s="90"/>
      <c r="DA51" s="90"/>
      <c r="DB51" s="90"/>
      <c r="DC51" s="90"/>
      <c r="DD51" s="90"/>
      <c r="DE51" s="90"/>
      <c r="DF51" s="90"/>
      <c r="DG51" s="90"/>
      <c r="DH51" s="90"/>
      <c r="DI51" s="90"/>
      <c r="DJ51" s="90"/>
      <c r="DK51" s="90"/>
      <c r="DL51" s="90"/>
      <c r="DM51" s="90"/>
      <c r="DN51" s="90"/>
      <c r="DO51" s="90"/>
      <c r="DP51" s="90"/>
      <c r="DQ51" s="90"/>
      <c r="DR51" s="90"/>
      <c r="DS51" s="90"/>
      <c r="DT51" s="90"/>
      <c r="DU51" s="90"/>
      <c r="DV51" s="90"/>
      <c r="DW51" s="90"/>
      <c r="DX51" s="90"/>
      <c r="DY51" s="90"/>
      <c r="DZ51" s="90"/>
      <c r="EA51" s="90"/>
      <c r="EB51" s="90"/>
      <c r="EC51" s="90"/>
      <c r="ED51" s="90"/>
      <c r="EE51" s="90"/>
      <c r="EF51" s="90"/>
      <c r="EG51" s="90"/>
      <c r="EH51" s="90"/>
      <c r="EI51" s="90"/>
      <c r="EJ51" s="90"/>
      <c r="EK51" s="90"/>
      <c r="EL51" s="90"/>
      <c r="EM51" s="90"/>
      <c r="EN51" s="90"/>
      <c r="EO51" s="90"/>
      <c r="EP51" s="90"/>
      <c r="EQ51" s="90"/>
      <c r="ER51" s="90"/>
      <c r="ES51" s="90"/>
      <c r="ET51" s="90"/>
      <c r="EU51" s="90"/>
      <c r="EV51" s="90"/>
      <c r="EW51" s="90"/>
      <c r="EX51" s="90"/>
      <c r="EY51" s="90"/>
      <c r="EZ51" s="90"/>
      <c r="FA51" s="90"/>
      <c r="FB51" s="90"/>
      <c r="FC51" s="90"/>
      <c r="FD51" s="90"/>
      <c r="FE51" s="90"/>
      <c r="FF51" s="90"/>
      <c r="FG51" s="90"/>
      <c r="FH51" s="90"/>
      <c r="FI51" s="90"/>
      <c r="FJ51" s="90"/>
      <c r="FK51" s="90"/>
      <c r="FL51" s="90"/>
      <c r="FM51" s="90"/>
      <c r="FN51" s="90"/>
      <c r="FO51" s="90"/>
      <c r="FP51" s="90"/>
      <c r="FQ51" s="90"/>
      <c r="FR51" s="90"/>
      <c r="FS51" s="90"/>
      <c r="FT51" s="90"/>
      <c r="FU51" s="90"/>
      <c r="FV51" s="90"/>
      <c r="FW51" s="90"/>
      <c r="FX51" s="90"/>
      <c r="FY51" s="90"/>
      <c r="FZ51" s="90"/>
      <c r="GA51" s="90"/>
      <c r="GB51" s="90"/>
      <c r="GC51" s="90"/>
      <c r="GD51" s="90"/>
      <c r="GE51" s="90"/>
      <c r="GF51" s="90"/>
      <c r="GG51" s="90"/>
      <c r="GH51" s="90"/>
      <c r="GI51" s="90"/>
    </row>
    <row r="52" spans="1:191" s="3" customFormat="1" ht="15.75" thickBot="1" x14ac:dyDescent="0.3">
      <c r="A52" s="62" t="s">
        <v>21</v>
      </c>
      <c r="B52" s="22" t="s">
        <v>62</v>
      </c>
      <c r="C52" s="23"/>
      <c r="D52" s="24">
        <v>0</v>
      </c>
      <c r="E52" s="37"/>
      <c r="F52" s="38"/>
      <c r="G52" s="81">
        <f t="shared" ca="1" si="98"/>
        <v>77.651295869589589</v>
      </c>
      <c r="H52" s="33" t="str">
        <f t="shared" si="100"/>
        <v/>
      </c>
      <c r="I52" s="17" t="str">
        <f t="shared" si="99"/>
        <v/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90"/>
      <c r="CP52" s="90"/>
      <c r="CQ52" s="90"/>
      <c r="CR52" s="90"/>
      <c r="CS52" s="90"/>
      <c r="CT52" s="90"/>
      <c r="CU52" s="90"/>
      <c r="CV52" s="90"/>
      <c r="CW52" s="90"/>
      <c r="CX52" s="90"/>
      <c r="CY52" s="90"/>
      <c r="CZ52" s="90"/>
      <c r="DA52" s="90"/>
      <c r="DB52" s="90"/>
      <c r="DC52" s="90"/>
      <c r="DD52" s="90"/>
      <c r="DE52" s="90"/>
      <c r="DF52" s="90"/>
      <c r="DG52" s="90"/>
      <c r="DH52" s="90"/>
      <c r="DI52" s="90"/>
      <c r="DJ52" s="90"/>
      <c r="DK52" s="90"/>
      <c r="DL52" s="90"/>
      <c r="DM52" s="90"/>
      <c r="DN52" s="90"/>
      <c r="DO52" s="90"/>
      <c r="DP52" s="90"/>
      <c r="DQ52" s="90"/>
      <c r="DR52" s="90"/>
      <c r="DS52" s="90"/>
      <c r="DT52" s="90"/>
      <c r="DU52" s="90"/>
      <c r="DV52" s="90"/>
      <c r="DW52" s="90"/>
      <c r="DX52" s="90"/>
      <c r="DY52" s="90"/>
      <c r="DZ52" s="90"/>
      <c r="EA52" s="90"/>
      <c r="EB52" s="90"/>
      <c r="EC52" s="90"/>
      <c r="ED52" s="90"/>
      <c r="EE52" s="90"/>
      <c r="EF52" s="90"/>
      <c r="EG52" s="90"/>
      <c r="EH52" s="90"/>
      <c r="EI52" s="90"/>
      <c r="EJ52" s="90"/>
      <c r="EK52" s="90"/>
      <c r="EL52" s="90"/>
      <c r="EM52" s="90"/>
      <c r="EN52" s="90"/>
      <c r="EO52" s="90"/>
      <c r="EP52" s="90"/>
      <c r="EQ52" s="90"/>
      <c r="ER52" s="90"/>
      <c r="ES52" s="90"/>
      <c r="ET52" s="90"/>
      <c r="EU52" s="90"/>
      <c r="EV52" s="90"/>
      <c r="EW52" s="90"/>
      <c r="EX52" s="90"/>
      <c r="EY52" s="90"/>
      <c r="EZ52" s="90"/>
      <c r="FA52" s="90"/>
      <c r="FB52" s="90"/>
      <c r="FC52" s="90"/>
      <c r="FD52" s="90"/>
      <c r="FE52" s="90"/>
      <c r="FF52" s="90"/>
      <c r="FG52" s="90"/>
      <c r="FH52" s="90"/>
      <c r="FI52" s="90"/>
      <c r="FJ52" s="90"/>
      <c r="FK52" s="90"/>
      <c r="FL52" s="90"/>
      <c r="FM52" s="90"/>
      <c r="FN52" s="90"/>
      <c r="FO52" s="90"/>
      <c r="FP52" s="90"/>
      <c r="FQ52" s="90"/>
      <c r="FR52" s="90"/>
      <c r="FS52" s="90"/>
      <c r="FT52" s="90"/>
      <c r="FU52" s="90"/>
      <c r="FV52" s="90"/>
      <c r="FW52" s="90"/>
      <c r="FX52" s="90"/>
      <c r="FY52" s="90"/>
      <c r="FZ52" s="90"/>
      <c r="GA52" s="90"/>
      <c r="GB52" s="90"/>
      <c r="GC52" s="90"/>
      <c r="GD52" s="90"/>
      <c r="GE52" s="90"/>
      <c r="GF52" s="90"/>
      <c r="GG52" s="90"/>
      <c r="GH52" s="90"/>
      <c r="GI52" s="90"/>
    </row>
    <row r="53" spans="1:191" s="3" customFormat="1" ht="15.75" thickBot="1" x14ac:dyDescent="0.3">
      <c r="A53" s="62" t="s">
        <v>21</v>
      </c>
      <c r="B53" s="22" t="s">
        <v>63</v>
      </c>
      <c r="C53" s="23"/>
      <c r="D53" s="24">
        <v>0</v>
      </c>
      <c r="E53" s="37"/>
      <c r="F53" s="38"/>
      <c r="G53" s="81">
        <f t="shared" ca="1" si="98"/>
        <v>37.546477889624207</v>
      </c>
      <c r="H53" s="33"/>
      <c r="I53" s="17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90"/>
      <c r="CP53" s="90"/>
      <c r="CQ53" s="90"/>
      <c r="CR53" s="90"/>
      <c r="CS53" s="90"/>
      <c r="CT53" s="90"/>
      <c r="CU53" s="90"/>
      <c r="CV53" s="90"/>
      <c r="CW53" s="90"/>
      <c r="CX53" s="90"/>
      <c r="CY53" s="90"/>
      <c r="CZ53" s="90"/>
      <c r="DA53" s="90"/>
      <c r="DB53" s="90"/>
      <c r="DC53" s="90"/>
      <c r="DD53" s="90"/>
      <c r="DE53" s="90"/>
      <c r="DF53" s="90"/>
      <c r="DG53" s="90"/>
      <c r="DH53" s="90"/>
      <c r="DI53" s="90"/>
      <c r="DJ53" s="90"/>
      <c r="DK53" s="90"/>
      <c r="DL53" s="90"/>
      <c r="DM53" s="90"/>
      <c r="DN53" s="90"/>
      <c r="DO53" s="90"/>
      <c r="DP53" s="90"/>
      <c r="DQ53" s="90"/>
      <c r="DR53" s="90"/>
      <c r="DS53" s="90"/>
      <c r="DT53" s="90"/>
      <c r="DU53" s="90"/>
      <c r="DV53" s="90"/>
      <c r="DW53" s="90"/>
      <c r="DX53" s="90"/>
      <c r="DY53" s="90"/>
      <c r="DZ53" s="90"/>
      <c r="EA53" s="90"/>
      <c r="EB53" s="90"/>
      <c r="EC53" s="90"/>
      <c r="ED53" s="90"/>
      <c r="EE53" s="90"/>
      <c r="EF53" s="90"/>
      <c r="EG53" s="90"/>
      <c r="EH53" s="90"/>
      <c r="EI53" s="90"/>
      <c r="EJ53" s="90"/>
      <c r="EK53" s="90"/>
      <c r="EL53" s="90"/>
      <c r="EM53" s="90"/>
      <c r="EN53" s="90"/>
      <c r="EO53" s="90"/>
      <c r="EP53" s="90"/>
      <c r="EQ53" s="90"/>
      <c r="ER53" s="90"/>
      <c r="ES53" s="90"/>
      <c r="ET53" s="90"/>
      <c r="EU53" s="90"/>
      <c r="EV53" s="90"/>
      <c r="EW53" s="90"/>
      <c r="EX53" s="90"/>
      <c r="EY53" s="90"/>
      <c r="EZ53" s="90"/>
      <c r="FA53" s="90"/>
      <c r="FB53" s="90"/>
      <c r="FC53" s="90"/>
      <c r="FD53" s="90"/>
      <c r="FE53" s="90"/>
      <c r="FF53" s="90"/>
      <c r="FG53" s="90"/>
      <c r="FH53" s="90"/>
      <c r="FI53" s="90"/>
      <c r="FJ53" s="90"/>
      <c r="FK53" s="90"/>
      <c r="FL53" s="90"/>
      <c r="FM53" s="90"/>
      <c r="FN53" s="90"/>
      <c r="FO53" s="90"/>
      <c r="FP53" s="90"/>
      <c r="FQ53" s="90"/>
      <c r="FR53" s="90"/>
      <c r="FS53" s="90"/>
      <c r="FT53" s="90"/>
      <c r="FU53" s="90"/>
      <c r="FV53" s="90"/>
      <c r="FW53" s="90"/>
      <c r="FX53" s="90"/>
      <c r="FY53" s="90"/>
      <c r="FZ53" s="90"/>
      <c r="GA53" s="90"/>
      <c r="GB53" s="90"/>
      <c r="GC53" s="90"/>
      <c r="GD53" s="90"/>
      <c r="GE53" s="90"/>
      <c r="GF53" s="90"/>
      <c r="GG53" s="90"/>
      <c r="GH53" s="90"/>
      <c r="GI53" s="90"/>
    </row>
    <row r="54" spans="1:191" s="3" customFormat="1" ht="15.75" thickBot="1" x14ac:dyDescent="0.3">
      <c r="A54" s="62" t="s">
        <v>19</v>
      </c>
      <c r="B54" s="75" t="s">
        <v>64</v>
      </c>
      <c r="C54" s="76"/>
      <c r="D54" s="77">
        <v>0</v>
      </c>
      <c r="E54" s="78">
        <f>F48</f>
        <v>45079</v>
      </c>
      <c r="F54" s="79">
        <f>MAX(F55:F59)</f>
        <v>45109</v>
      </c>
      <c r="G54" s="81">
        <f t="shared" ca="1" si="98"/>
        <v>28.216630700989921</v>
      </c>
      <c r="H54" s="80">
        <f t="shared" si="100"/>
        <v>4.4285714285714288</v>
      </c>
      <c r="I54" s="81">
        <f t="shared" si="99"/>
        <v>31</v>
      </c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90"/>
      <c r="DA54" s="90"/>
      <c r="DB54" s="90"/>
      <c r="DC54" s="90"/>
      <c r="DD54" s="90"/>
      <c r="DE54" s="90"/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  <c r="FF54" s="90"/>
      <c r="FG54" s="90"/>
      <c r="FH54" s="90"/>
      <c r="FI54" s="90"/>
      <c r="FJ54" s="90"/>
      <c r="FK54" s="90"/>
      <c r="FL54" s="90"/>
      <c r="FM54" s="90"/>
      <c r="FN54" s="90"/>
      <c r="FO54" s="90"/>
      <c r="FP54" s="90"/>
      <c r="FQ54" s="90"/>
      <c r="FR54" s="90"/>
      <c r="FS54" s="90"/>
      <c r="FT54" s="90"/>
      <c r="FU54" s="90"/>
      <c r="FV54" s="90"/>
      <c r="FW54" s="90"/>
      <c r="FX54" s="90"/>
      <c r="FY54" s="90"/>
      <c r="FZ54" s="90"/>
      <c r="GA54" s="90"/>
      <c r="GB54" s="90"/>
      <c r="GC54" s="90"/>
      <c r="GD54" s="90"/>
      <c r="GE54" s="90"/>
      <c r="GF54" s="90"/>
      <c r="GG54" s="90"/>
      <c r="GH54" s="90"/>
      <c r="GI54" s="90"/>
    </row>
    <row r="55" spans="1:191" s="3" customFormat="1" ht="15.75" thickBot="1" x14ac:dyDescent="0.3">
      <c r="A55" s="62" t="s">
        <v>21</v>
      </c>
      <c r="B55" s="22" t="s">
        <v>65</v>
      </c>
      <c r="C55" s="23"/>
      <c r="D55" s="24">
        <v>0</v>
      </c>
      <c r="E55" s="35">
        <v>45079</v>
      </c>
      <c r="F55" s="36">
        <v>45109</v>
      </c>
      <c r="G55" s="81">
        <f t="shared" ca="1" si="98"/>
        <v>11.099382395097701</v>
      </c>
      <c r="H55" s="33">
        <f t="shared" si="100"/>
        <v>4.4285714285714288</v>
      </c>
      <c r="I55" s="17">
        <f t="shared" si="99"/>
        <v>31</v>
      </c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  <c r="CR55" s="90"/>
      <c r="CS55" s="90"/>
      <c r="CT55" s="90"/>
      <c r="CU55" s="90"/>
      <c r="CV55" s="90"/>
      <c r="CW55" s="90"/>
      <c r="CX55" s="90"/>
      <c r="CY55" s="90"/>
      <c r="CZ55" s="90"/>
      <c r="DA55" s="90"/>
      <c r="DB55" s="90"/>
      <c r="DC55" s="90"/>
      <c r="DD55" s="90"/>
      <c r="DE55" s="90"/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  <c r="FF55" s="90"/>
      <c r="FG55" s="90"/>
      <c r="FH55" s="90"/>
      <c r="FI55" s="90"/>
      <c r="FJ55" s="90"/>
      <c r="FK55" s="90"/>
      <c r="FL55" s="90"/>
      <c r="FM55" s="90"/>
      <c r="FN55" s="90"/>
      <c r="FO55" s="90"/>
      <c r="FP55" s="90"/>
      <c r="FQ55" s="90"/>
      <c r="FR55" s="90"/>
      <c r="FS55" s="90"/>
      <c r="FT55" s="90"/>
      <c r="FU55" s="90"/>
      <c r="FV55" s="90"/>
      <c r="FW55" s="90"/>
      <c r="FX55" s="90"/>
      <c r="FY55" s="90"/>
      <c r="FZ55" s="90"/>
      <c r="GA55" s="90"/>
      <c r="GB55" s="90"/>
      <c r="GC55" s="90"/>
      <c r="GD55" s="90"/>
      <c r="GE55" s="90"/>
      <c r="GF55" s="90"/>
      <c r="GG55" s="90"/>
      <c r="GH55" s="90"/>
      <c r="GI55" s="90"/>
    </row>
    <row r="56" spans="1:191" s="3" customFormat="1" ht="15.75" thickBot="1" x14ac:dyDescent="0.3">
      <c r="A56" s="62" t="s">
        <v>21</v>
      </c>
      <c r="B56" s="22" t="s">
        <v>66</v>
      </c>
      <c r="C56" s="23"/>
      <c r="D56" s="24">
        <v>0</v>
      </c>
      <c r="E56" s="37"/>
      <c r="F56" s="38"/>
      <c r="G56" s="81">
        <f t="shared" ca="1" si="98"/>
        <v>93.235095669748418</v>
      </c>
      <c r="H56" s="33" t="str">
        <f t="shared" si="100"/>
        <v/>
      </c>
      <c r="I56" s="17" t="str">
        <f t="shared" si="99"/>
        <v/>
      </c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/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  <c r="FF56" s="90"/>
      <c r="FG56" s="90"/>
      <c r="FH56" s="90"/>
      <c r="FI56" s="90"/>
      <c r="FJ56" s="90"/>
      <c r="FK56" s="90"/>
      <c r="FL56" s="90"/>
      <c r="FM56" s="90"/>
      <c r="FN56" s="90"/>
      <c r="FO56" s="90"/>
      <c r="FP56" s="90"/>
      <c r="FQ56" s="90"/>
      <c r="FR56" s="90"/>
      <c r="FS56" s="90"/>
      <c r="FT56" s="90"/>
      <c r="FU56" s="90"/>
      <c r="FV56" s="90"/>
      <c r="FW56" s="90"/>
      <c r="FX56" s="90"/>
      <c r="FY56" s="90"/>
      <c r="FZ56" s="90"/>
      <c r="GA56" s="90"/>
      <c r="GB56" s="90"/>
      <c r="GC56" s="90"/>
      <c r="GD56" s="90"/>
      <c r="GE56" s="90"/>
      <c r="GF56" s="90"/>
      <c r="GG56" s="90"/>
      <c r="GH56" s="90"/>
      <c r="GI56" s="90"/>
    </row>
    <row r="57" spans="1:191" s="3" customFormat="1" ht="15.75" thickBot="1" x14ac:dyDescent="0.3">
      <c r="A57" s="62" t="s">
        <v>21</v>
      </c>
      <c r="B57" s="22" t="s">
        <v>67</v>
      </c>
      <c r="C57" s="23"/>
      <c r="D57" s="24">
        <v>0</v>
      </c>
      <c r="E57" s="37"/>
      <c r="F57" s="38"/>
      <c r="G57" s="81">
        <f t="shared" ca="1" si="98"/>
        <v>90.288906132778621</v>
      </c>
      <c r="H57" s="33" t="str">
        <f t="shared" si="100"/>
        <v/>
      </c>
      <c r="I57" s="17" t="str">
        <f t="shared" si="99"/>
        <v/>
      </c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  <c r="CR57" s="90"/>
      <c r="CS57" s="90"/>
      <c r="CT57" s="90"/>
      <c r="CU57" s="90"/>
      <c r="CV57" s="90"/>
      <c r="CW57" s="90"/>
      <c r="CX57" s="90"/>
      <c r="CY57" s="90"/>
      <c r="CZ57" s="90"/>
      <c r="DA57" s="90"/>
      <c r="DB57" s="90"/>
      <c r="DC57" s="90"/>
      <c r="DD57" s="90"/>
      <c r="DE57" s="90"/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90"/>
      <c r="FG57" s="90"/>
      <c r="FH57" s="90"/>
      <c r="FI57" s="90"/>
      <c r="FJ57" s="90"/>
      <c r="FK57" s="90"/>
      <c r="FL57" s="90"/>
      <c r="FM57" s="90"/>
      <c r="FN57" s="90"/>
      <c r="FO57" s="90"/>
      <c r="FP57" s="90"/>
      <c r="FQ57" s="90"/>
      <c r="FR57" s="90"/>
      <c r="FS57" s="90"/>
      <c r="FT57" s="90"/>
      <c r="FU57" s="90"/>
      <c r="FV57" s="90"/>
      <c r="FW57" s="90"/>
      <c r="FX57" s="90"/>
      <c r="FY57" s="90"/>
      <c r="FZ57" s="90"/>
      <c r="GA57" s="90"/>
      <c r="GB57" s="90"/>
      <c r="GC57" s="90"/>
      <c r="GD57" s="90"/>
      <c r="GE57" s="90"/>
      <c r="GF57" s="90"/>
      <c r="GG57" s="90"/>
      <c r="GH57" s="90"/>
      <c r="GI57" s="90"/>
    </row>
    <row r="58" spans="1:191" s="3" customFormat="1" ht="15.75" thickBot="1" x14ac:dyDescent="0.3">
      <c r="A58" s="62" t="s">
        <v>21</v>
      </c>
      <c r="B58" s="22" t="s">
        <v>68</v>
      </c>
      <c r="C58" s="23"/>
      <c r="D58" s="24">
        <v>0</v>
      </c>
      <c r="E58" s="37"/>
      <c r="F58" s="38"/>
      <c r="G58" s="81">
        <f t="shared" ca="1" si="98"/>
        <v>46.692522855519044</v>
      </c>
      <c r="H58" s="33" t="str">
        <f t="shared" si="100"/>
        <v/>
      </c>
      <c r="I58" s="17" t="str">
        <f t="shared" si="99"/>
        <v/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  <c r="CU58" s="90"/>
      <c r="CV58" s="90"/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/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  <c r="FF58" s="90"/>
      <c r="FG58" s="90"/>
      <c r="FH58" s="90"/>
      <c r="FI58" s="90"/>
      <c r="FJ58" s="90"/>
      <c r="FK58" s="90"/>
      <c r="FL58" s="90"/>
      <c r="FM58" s="90"/>
      <c r="FN58" s="90"/>
      <c r="FO58" s="90"/>
      <c r="FP58" s="90"/>
      <c r="FQ58" s="90"/>
      <c r="FR58" s="90"/>
      <c r="FS58" s="90"/>
      <c r="FT58" s="90"/>
      <c r="FU58" s="90"/>
      <c r="FV58" s="90"/>
      <c r="FW58" s="90"/>
      <c r="FX58" s="90"/>
      <c r="FY58" s="90"/>
      <c r="FZ58" s="90"/>
      <c r="GA58" s="90"/>
      <c r="GB58" s="90"/>
      <c r="GC58" s="90"/>
      <c r="GD58" s="90"/>
      <c r="GE58" s="90"/>
      <c r="GF58" s="90"/>
      <c r="GG58" s="90"/>
      <c r="GH58" s="90"/>
      <c r="GI58" s="90"/>
    </row>
    <row r="59" spans="1:191" s="3" customFormat="1" ht="15.75" thickBot="1" x14ac:dyDescent="0.3">
      <c r="A59" s="62" t="s">
        <v>21</v>
      </c>
      <c r="B59" s="22" t="s">
        <v>69</v>
      </c>
      <c r="C59" s="23"/>
      <c r="D59" s="24">
        <v>0</v>
      </c>
      <c r="E59" s="37"/>
      <c r="F59" s="38"/>
      <c r="G59" s="81">
        <f t="shared" ca="1" si="98"/>
        <v>28.00976521413715</v>
      </c>
      <c r="H59" s="33" t="str">
        <f t="shared" si="100"/>
        <v/>
      </c>
      <c r="I59" s="17" t="str">
        <f t="shared" si="99"/>
        <v/>
      </c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  <c r="CR59" s="90"/>
      <c r="CS59" s="90"/>
      <c r="CT59" s="90"/>
      <c r="CU59" s="90"/>
      <c r="CV59" s="90"/>
      <c r="CW59" s="90"/>
      <c r="CX59" s="90"/>
      <c r="CY59" s="90"/>
      <c r="CZ59" s="90"/>
      <c r="DA59" s="90"/>
      <c r="DB59" s="90"/>
      <c r="DC59" s="90"/>
      <c r="DD59" s="90"/>
      <c r="DE59" s="90"/>
      <c r="DF59" s="90"/>
      <c r="DG59" s="90"/>
      <c r="DH59" s="90"/>
      <c r="DI59" s="90"/>
      <c r="DJ59" s="90"/>
      <c r="DK59" s="90"/>
      <c r="DL59" s="90"/>
      <c r="DM59" s="90"/>
      <c r="DN59" s="90"/>
      <c r="DO59" s="90"/>
      <c r="DP59" s="90"/>
      <c r="DQ59" s="90"/>
      <c r="DR59" s="90"/>
      <c r="DS59" s="90"/>
      <c r="DT59" s="90"/>
      <c r="DU59" s="90"/>
      <c r="DV59" s="90"/>
      <c r="DW59" s="90"/>
      <c r="DX59" s="90"/>
      <c r="DY59" s="90"/>
      <c r="DZ59" s="90"/>
      <c r="EA59" s="90"/>
      <c r="EB59" s="90"/>
      <c r="EC59" s="90"/>
      <c r="ED59" s="90"/>
      <c r="EE59" s="90"/>
      <c r="EF59" s="90"/>
      <c r="EG59" s="90"/>
      <c r="EH59" s="90"/>
      <c r="EI59" s="90"/>
      <c r="EJ59" s="90"/>
      <c r="EK59" s="90"/>
      <c r="EL59" s="90"/>
      <c r="EM59" s="90"/>
      <c r="EN59" s="90"/>
      <c r="EO59" s="90"/>
      <c r="EP59" s="90"/>
      <c r="EQ59" s="90"/>
      <c r="ER59" s="90"/>
      <c r="ES59" s="90"/>
      <c r="ET59" s="90"/>
      <c r="EU59" s="90"/>
      <c r="EV59" s="90"/>
      <c r="EW59" s="90"/>
      <c r="EX59" s="90"/>
      <c r="EY59" s="90"/>
      <c r="EZ59" s="90"/>
      <c r="FA59" s="90"/>
      <c r="FB59" s="90"/>
      <c r="FC59" s="90"/>
      <c r="FD59" s="90"/>
      <c r="FE59" s="90"/>
      <c r="FF59" s="90"/>
      <c r="FG59" s="90"/>
      <c r="FH59" s="90"/>
      <c r="FI59" s="90"/>
      <c r="FJ59" s="90"/>
      <c r="FK59" s="90"/>
      <c r="FL59" s="90"/>
      <c r="FM59" s="90"/>
      <c r="FN59" s="90"/>
      <c r="FO59" s="90"/>
      <c r="FP59" s="90"/>
      <c r="FQ59" s="90"/>
      <c r="FR59" s="90"/>
      <c r="FS59" s="90"/>
      <c r="FT59" s="90"/>
      <c r="FU59" s="90"/>
      <c r="FV59" s="90"/>
      <c r="FW59" s="90"/>
      <c r="FX59" s="90"/>
      <c r="FY59" s="90"/>
      <c r="FZ59" s="90"/>
      <c r="GA59" s="90"/>
      <c r="GB59" s="90"/>
      <c r="GC59" s="90"/>
      <c r="GD59" s="90"/>
      <c r="GE59" s="90"/>
      <c r="GF59" s="90"/>
      <c r="GG59" s="90"/>
      <c r="GH59" s="90"/>
      <c r="GI59" s="90"/>
    </row>
    <row r="60" spans="1:191" x14ac:dyDescent="0.25">
      <c r="A60" s="62"/>
      <c r="H60" s="6"/>
    </row>
    <row r="61" spans="1:191" x14ac:dyDescent="0.25">
      <c r="B61" s="15"/>
      <c r="C61" s="15"/>
      <c r="F61" s="25">
        <v>43113</v>
      </c>
      <c r="G61" s="25"/>
    </row>
    <row r="62" spans="1:191" x14ac:dyDescent="0.25">
      <c r="B62" s="28"/>
      <c r="C62" s="16"/>
    </row>
    <row r="63" spans="1:191" x14ac:dyDescent="0.25">
      <c r="B63" s="27"/>
    </row>
  </sheetData>
  <mergeCells count="29">
    <mergeCell ref="FO8:FU8"/>
    <mergeCell ref="FV8:GB8"/>
    <mergeCell ref="GC8:GI8"/>
    <mergeCell ref="EF8:EL8"/>
    <mergeCell ref="EM8:ES8"/>
    <mergeCell ref="ET8:EZ8"/>
    <mergeCell ref="FA8:FG8"/>
    <mergeCell ref="FH8:FN8"/>
    <mergeCell ref="CW8:DC8"/>
    <mergeCell ref="DD8:DJ8"/>
    <mergeCell ref="DK8:DQ8"/>
    <mergeCell ref="DR8:DX8"/>
    <mergeCell ref="DY8:EE8"/>
    <mergeCell ref="BN8:BT8"/>
    <mergeCell ref="BU8:CA8"/>
    <mergeCell ref="CB8:CH8"/>
    <mergeCell ref="CI8:CO8"/>
    <mergeCell ref="CP8:CV8"/>
    <mergeCell ref="K5:AB5"/>
    <mergeCell ref="AL8:AR8"/>
    <mergeCell ref="AS8:AY8"/>
    <mergeCell ref="AZ8:BF8"/>
    <mergeCell ref="BG8:BM8"/>
    <mergeCell ref="E6:F6"/>
    <mergeCell ref="J8:P8"/>
    <mergeCell ref="Q8:W8"/>
    <mergeCell ref="X8:AD8"/>
    <mergeCell ref="AE8:AK8"/>
    <mergeCell ref="E7:F7"/>
  </mergeCells>
  <phoneticPr fontId="22" type="noConversion"/>
  <conditionalFormatting sqref="B11:I107">
    <cfRule type="expression" dxfId="6" priority="1">
      <formula>$A11="Task"</formula>
    </cfRule>
    <cfRule type="expression" dxfId="5" priority="2">
      <formula>$A11="Phase"</formula>
    </cfRule>
    <cfRule type="expression" dxfId="4" priority="3">
      <formula>$A11="Stage"</formula>
    </cfRule>
  </conditionalFormatting>
  <conditionalFormatting sqref="D11:D59">
    <cfRule type="dataBar" priority="83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{B0389232-4C98-4A03-AD0E-39F63BAD1F53}</x14:id>
        </ext>
      </extLst>
    </cfRule>
  </conditionalFormatting>
  <conditionalFormatting sqref="J9:GH59">
    <cfRule type="expression" dxfId="3" priority="4">
      <formula>AND(today&gt;=J$9,today&lt;J$9+1)</formula>
    </cfRule>
  </conditionalFormatting>
  <conditionalFormatting sqref="J11:GH59">
    <cfRule type="expression" dxfId="2" priority="146" stopIfTrue="1">
      <formula>AND(task_end&gt;=J$9,task_start&lt;J$9+1,#REF!="Stage")</formula>
    </cfRule>
    <cfRule type="expression" dxfId="1" priority="147">
      <formula>AND(task_start&lt;=J$9,ROUNDDOWN((task_end-task_start+1)*task_progress,0)+task_start-1&gt;=J$9)</formula>
    </cfRule>
    <cfRule type="expression" dxfId="0" priority="148" stopIfTrue="1">
      <formula>AND(task_end&gt;=J$9,task_start&lt;J$9+1)</formula>
    </cfRule>
  </conditionalFormatting>
  <dataValidations xWindow="621" yWindow="394" count="2">
    <dataValidation type="whole" operator="greaterThanOrEqual" allowBlank="1" showInputMessage="1" promptTitle="Display Week" prompt="Changing this number will scroll the Gantt Chart view." sqref="E8" xr:uid="{00000000-0002-0000-0000-000000000000}">
      <formula1>1</formula1>
    </dataValidation>
    <dataValidation type="list" allowBlank="1" showInputMessage="1" showErrorMessage="1" sqref="C11:C59" xr:uid="{B5FBAC83-3264-42C6-A1E5-1639284E4D28}">
      <formula1>NamesList</formula1>
    </dataValidation>
  </dataValidations>
  <hyperlinks>
    <hyperlink ref="C3" r:id="rId1" xr:uid="{C939C141-5693-4EFF-AF89-F19A0866FE5D}"/>
  </hyperlinks>
  <pageMargins left="0.35" right="0.35" top="0.35" bottom="0.5" header="0.3" footer="0.3"/>
  <pageSetup scale="20" fitToHeight="0" orientation="landscape" r:id="rId2"/>
  <headerFooter scaleWithDoc="0">
    <oddFooter>&amp;L&amp;1#&amp;"Calibri"&amp;10&amp;K000000 -------------------------------------------------------- This document is marked as confidential</oddFooter>
  </headerFooter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389232-4C98-4A03-AD0E-39F63BAD1F5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D11:D59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7754-1D64-494E-BF57-5C50D0758A74}">
  <sheetPr codeName="Sheet7">
    <pageSetUpPr fitToPage="1"/>
  </sheetPr>
  <dimension ref="A1:L21"/>
  <sheetViews>
    <sheetView showGridLines="0" topLeftCell="B1" workbookViewId="0">
      <selection activeCell="C16" sqref="C14:C21"/>
      <pivotSelection pane="bottomRight" showHeader="1" axis="axisRow" dimension="1" activeRow="15" activeCol="2" previousRow="15" previousCol="2" click="1" r:id="rId1">
        <pivotArea dataOnly="0" labelOnly="1" outline="0" fieldPosition="0">
          <references count="1">
            <reference field="1" count="0"/>
          </references>
        </pivotArea>
      </pivotSelection>
    </sheetView>
  </sheetViews>
  <sheetFormatPr defaultRowHeight="15" x14ac:dyDescent="0.25"/>
  <cols>
    <col min="1" max="1" width="18.140625" customWidth="1"/>
    <col min="2" max="2" width="49.5703125" bestFit="1" customWidth="1"/>
    <col min="3" max="3" width="45.7109375" bestFit="1" customWidth="1"/>
    <col min="4" max="4" width="12" bestFit="1" customWidth="1"/>
    <col min="5" max="5" width="7" bestFit="1" customWidth="1"/>
    <col min="6" max="7" width="18.5703125" customWidth="1"/>
    <col min="8" max="8" width="3.5703125" customWidth="1"/>
    <col min="9" max="9" width="5.5703125" customWidth="1"/>
    <col min="10" max="10" width="33.85546875" customWidth="1"/>
  </cols>
  <sheetData>
    <row r="1" spans="1:12" ht="17.25" customHeight="1" x14ac:dyDescent="0.25">
      <c r="A1" s="61"/>
      <c r="E1" s="40" t="s">
        <v>122</v>
      </c>
      <c r="F1" s="40"/>
    </row>
    <row r="2" spans="1:12" ht="17.25" customHeight="1" x14ac:dyDescent="0.25">
      <c r="A2" s="61"/>
      <c r="E2" s="42" t="s">
        <v>1</v>
      </c>
      <c r="F2" s="40"/>
      <c r="G2" s="40"/>
      <c r="H2" s="40"/>
      <c r="I2" s="40"/>
      <c r="J2" s="40"/>
      <c r="K2" s="40"/>
      <c r="L2" s="40"/>
    </row>
    <row r="3" spans="1:12" ht="17.25" customHeight="1" x14ac:dyDescent="0.25">
      <c r="A3" s="61"/>
      <c r="E3" s="66" t="s">
        <v>123</v>
      </c>
      <c r="F3" s="43"/>
      <c r="G3" s="40"/>
      <c r="H3" s="40"/>
      <c r="I3" s="40"/>
      <c r="J3" s="40"/>
      <c r="K3" s="40"/>
      <c r="L3" s="40"/>
    </row>
    <row r="4" spans="1:12" s="68" customFormat="1" ht="17.25" customHeight="1" x14ac:dyDescent="0.25">
      <c r="A4" s="67"/>
      <c r="F4" s="70"/>
      <c r="G4" s="70"/>
      <c r="H4" s="70"/>
      <c r="I4" s="70"/>
      <c r="J4" s="70"/>
      <c r="K4" s="70"/>
      <c r="L4" s="70"/>
    </row>
    <row r="7" spans="1:12" x14ac:dyDescent="0.25">
      <c r="B7" t="s">
        <v>195</v>
      </c>
    </row>
    <row r="11" spans="1:12" x14ac:dyDescent="0.25">
      <c r="B11" s="118" t="s">
        <v>11</v>
      </c>
      <c r="C11" t="s">
        <v>19</v>
      </c>
    </row>
    <row r="13" spans="1:12" x14ac:dyDescent="0.25">
      <c r="B13" s="118" t="s">
        <v>16</v>
      </c>
      <c r="C13" s="118" t="s">
        <v>12</v>
      </c>
      <c r="D13" s="118" t="s">
        <v>121</v>
      </c>
    </row>
    <row r="14" spans="1:12" x14ac:dyDescent="0.25">
      <c r="B14" s="119">
        <v>44872</v>
      </c>
      <c r="C14" t="s">
        <v>20</v>
      </c>
      <c r="D14">
        <v>51.788531071846187</v>
      </c>
    </row>
    <row r="15" spans="1:12" x14ac:dyDescent="0.25">
      <c r="B15" s="119">
        <v>44946</v>
      </c>
      <c r="C15" t="s">
        <v>29</v>
      </c>
      <c r="D15">
        <v>28.243269621244373</v>
      </c>
    </row>
    <row r="16" spans="1:12" x14ac:dyDescent="0.25">
      <c r="B16" s="119">
        <v>44959</v>
      </c>
      <c r="C16" t="s">
        <v>36</v>
      </c>
      <c r="D16">
        <v>19.211663471247419</v>
      </c>
    </row>
    <row r="17" spans="2:4" x14ac:dyDescent="0.25">
      <c r="B17" s="119">
        <v>44995</v>
      </c>
      <c r="C17" t="s">
        <v>40</v>
      </c>
      <c r="D17">
        <v>74.650936627291969</v>
      </c>
    </row>
    <row r="18" spans="2:4" x14ac:dyDescent="0.25">
      <c r="B18" s="119">
        <v>45046</v>
      </c>
      <c r="C18" t="s">
        <v>45</v>
      </c>
      <c r="D18">
        <v>34.625944992759607</v>
      </c>
    </row>
    <row r="19" spans="2:4" x14ac:dyDescent="0.25">
      <c r="B19" s="119">
        <v>45076</v>
      </c>
      <c r="C19" t="s">
        <v>51</v>
      </c>
      <c r="D19">
        <v>43.955966777047905</v>
      </c>
    </row>
    <row r="20" spans="2:4" x14ac:dyDescent="0.25">
      <c r="B20" s="119">
        <v>45079</v>
      </c>
      <c r="C20" t="s">
        <v>58</v>
      </c>
      <c r="D20">
        <v>20.139906369580917</v>
      </c>
    </row>
    <row r="21" spans="2:4" x14ac:dyDescent="0.25">
      <c r="B21" s="119">
        <v>45109</v>
      </c>
      <c r="C21" t="s">
        <v>64</v>
      </c>
      <c r="D21">
        <v>80.885865386572945</v>
      </c>
    </row>
  </sheetData>
  <hyperlinks>
    <hyperlink ref="E2" r:id="rId2" xr:uid="{52D3DD8F-44E6-405E-8599-48380889D35D}"/>
  </hyperlinks>
  <pageMargins left="0.35" right="0.35" top="0.5" bottom="0.5" header="0.25" footer="0.25"/>
  <pageSetup scale="69" fitToHeight="0" orientation="landscape" r:id="rId3"/>
  <headerFooter>
    <oddFooter>&amp;L&amp;1#&amp;"Calibri"&amp;10&amp;K000000 -------------------------------------------------------- This document is marked as confidential</oddFooter>
  </headerFooter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9AAB-074A-4A1A-A94A-EDEC9D111B69}">
  <sheetPr codeName="Sheet5"/>
  <dimension ref="A1:Y14"/>
  <sheetViews>
    <sheetView showGridLines="0" zoomScaleNormal="100" workbookViewId="0">
      <selection activeCell="J14" sqref="J14"/>
    </sheetView>
  </sheetViews>
  <sheetFormatPr defaultRowHeight="15" x14ac:dyDescent="0.25"/>
  <cols>
    <col min="2" max="2" width="15.85546875" customWidth="1"/>
    <col min="3" max="3" width="16.85546875" style="63" customWidth="1"/>
    <col min="4" max="4" width="19.7109375" customWidth="1"/>
    <col min="5" max="5" width="27.140625" customWidth="1"/>
    <col min="6" max="6" width="59.85546875" customWidth="1"/>
    <col min="7" max="7" width="23.7109375" customWidth="1"/>
    <col min="8" max="8" width="32.5703125" customWidth="1"/>
    <col min="9" max="9" width="26.7109375" customWidth="1"/>
    <col min="10" max="10" width="35.28515625" customWidth="1"/>
    <col min="11" max="11" width="9.140625" customWidth="1"/>
    <col min="12" max="12" width="8.7109375" customWidth="1"/>
    <col min="13" max="13" width="10.5703125" customWidth="1"/>
    <col min="14" max="14" width="39.42578125" customWidth="1"/>
    <col min="15" max="15" width="12.140625" customWidth="1"/>
    <col min="16" max="16" width="32.7109375" customWidth="1"/>
    <col min="17" max="17" width="9.85546875" customWidth="1"/>
    <col min="18" max="18" width="10" customWidth="1"/>
  </cols>
  <sheetData>
    <row r="1" spans="1:25" x14ac:dyDescent="0.25">
      <c r="A1" s="61"/>
      <c r="C1"/>
      <c r="E1" s="5"/>
    </row>
    <row r="2" spans="1:25" x14ac:dyDescent="0.25">
      <c r="A2" s="61"/>
      <c r="C2" s="40" t="s">
        <v>89</v>
      </c>
      <c r="D2" s="40"/>
      <c r="E2" s="41"/>
      <c r="F2" s="40"/>
      <c r="G2" s="40"/>
      <c r="H2" s="40"/>
      <c r="I2" s="40"/>
      <c r="J2" s="40"/>
      <c r="K2" s="40"/>
      <c r="L2" s="40"/>
    </row>
    <row r="3" spans="1:25" x14ac:dyDescent="0.25">
      <c r="A3" s="61"/>
      <c r="C3" s="42" t="s">
        <v>1</v>
      </c>
      <c r="D3" s="40"/>
      <c r="E3" s="41"/>
      <c r="F3" s="40"/>
      <c r="G3" s="40"/>
      <c r="H3" s="40"/>
      <c r="I3" s="40"/>
      <c r="J3" s="40"/>
      <c r="K3" s="40"/>
      <c r="L3" s="40"/>
    </row>
    <row r="4" spans="1:25" s="68" customFormat="1" ht="15.75" x14ac:dyDescent="0.25">
      <c r="A4" s="67"/>
      <c r="C4" s="69" t="s">
        <v>177</v>
      </c>
      <c r="D4" s="70"/>
      <c r="E4" s="71"/>
      <c r="F4" s="70"/>
      <c r="G4" s="70"/>
      <c r="H4" s="70"/>
      <c r="I4" s="70"/>
      <c r="J4" s="70"/>
      <c r="K4" s="70"/>
      <c r="L4" s="70"/>
    </row>
    <row r="5" spans="1:25" ht="28.5" x14ac:dyDescent="0.45">
      <c r="A5" s="14" t="str">
        <f>'Project Info'!C7</f>
        <v>My Super Project</v>
      </c>
      <c r="B5" s="14"/>
      <c r="C5" s="1"/>
      <c r="D5" s="2"/>
      <c r="E5" s="4"/>
      <c r="F5" s="26"/>
      <c r="H5" s="2"/>
      <c r="I5" s="7"/>
      <c r="J5" s="143"/>
      <c r="K5" s="143"/>
      <c r="L5" s="143"/>
      <c r="M5" s="143"/>
      <c r="N5" s="143"/>
      <c r="O5" s="143"/>
      <c r="P5" s="143" t="s">
        <v>71</v>
      </c>
      <c r="Q5" s="143"/>
      <c r="R5" s="143"/>
      <c r="S5" s="143"/>
      <c r="T5" s="143"/>
      <c r="U5" s="143"/>
      <c r="V5" s="143"/>
      <c r="W5" s="143"/>
      <c r="X5" s="143"/>
      <c r="Y5" s="143"/>
    </row>
    <row r="6" spans="1:25" ht="18.75" x14ac:dyDescent="0.3">
      <c r="A6" s="44" t="s">
        <v>90</v>
      </c>
      <c r="B6" s="45"/>
      <c r="C6" s="64" t="str">
        <f>'Project Info'!C10</f>
        <v>My Sponsor name</v>
      </c>
      <c r="L6" s="45"/>
      <c r="M6" s="45"/>
      <c r="N6" s="45"/>
      <c r="O6" s="45"/>
      <c r="P6" s="46"/>
      <c r="R6" s="47"/>
    </row>
    <row r="7" spans="1:25" ht="18.75" x14ac:dyDescent="0.25">
      <c r="A7" s="44" t="s">
        <v>91</v>
      </c>
      <c r="B7" s="45"/>
      <c r="C7" s="64" t="str">
        <f>'Project Info'!C11</f>
        <v>My PM Name</v>
      </c>
      <c r="M7" s="45"/>
      <c r="N7" s="45"/>
      <c r="O7" s="45"/>
    </row>
    <row r="8" spans="1:25" x14ac:dyDescent="0.25">
      <c r="A8" s="111" t="s">
        <v>182</v>
      </c>
      <c r="B8" s="111"/>
      <c r="C8" s="45">
        <f>SUM(tblRisk[Risk Score])</f>
        <v>6</v>
      </c>
      <c r="E8" s="45"/>
      <c r="M8" s="45"/>
      <c r="N8" s="45"/>
      <c r="O8" s="45"/>
      <c r="P8" s="110"/>
    </row>
    <row r="9" spans="1:25" ht="19.5" customHeight="1" x14ac:dyDescent="0.3">
      <c r="A9" s="111" t="s">
        <v>181</v>
      </c>
      <c r="B9" s="111"/>
      <c r="C9" s="45">
        <f>SUM(tblRisk[Risk Score after mitigation])</f>
        <v>2</v>
      </c>
      <c r="L9" s="45"/>
      <c r="M9" s="45"/>
      <c r="N9" s="45"/>
      <c r="O9" s="45"/>
      <c r="P9" s="46"/>
      <c r="R9" s="47"/>
    </row>
    <row r="10" spans="1:25" ht="19.5" customHeight="1" x14ac:dyDescent="0.3">
      <c r="A10" s="111" t="s">
        <v>183</v>
      </c>
      <c r="B10" s="111"/>
      <c r="C10" s="112">
        <f>SUM(tblRisk[Mitigation Cost])</f>
        <v>999</v>
      </c>
      <c r="L10" s="45"/>
      <c r="M10" s="45"/>
      <c r="N10" s="45"/>
      <c r="O10" s="45"/>
      <c r="P10" s="46"/>
      <c r="R10" s="47"/>
    </row>
    <row r="11" spans="1:25" ht="19.5" customHeight="1" thickBot="1" x14ac:dyDescent="0.35">
      <c r="L11" s="45"/>
      <c r="M11" s="45"/>
      <c r="N11" s="45"/>
      <c r="O11" s="45"/>
      <c r="P11" s="46"/>
      <c r="R11" s="47"/>
    </row>
    <row r="12" spans="1:25" ht="55.5" customHeight="1" x14ac:dyDescent="0.25">
      <c r="A12" s="73" t="s">
        <v>162</v>
      </c>
      <c r="B12" s="74" t="s">
        <v>92</v>
      </c>
      <c r="C12" s="74" t="s">
        <v>88</v>
      </c>
      <c r="D12" s="74" t="s">
        <v>93</v>
      </c>
      <c r="E12" s="74" t="s">
        <v>97</v>
      </c>
      <c r="F12" s="74" t="s">
        <v>94</v>
      </c>
      <c r="G12" s="74" t="s">
        <v>186</v>
      </c>
      <c r="H12" s="74" t="s">
        <v>184</v>
      </c>
      <c r="I12" s="74" t="s">
        <v>185</v>
      </c>
      <c r="J12" s="74" t="s">
        <v>165</v>
      </c>
      <c r="K12" s="115" t="s">
        <v>95</v>
      </c>
      <c r="L12" s="115" t="s">
        <v>96</v>
      </c>
      <c r="M12" s="115" t="s">
        <v>164</v>
      </c>
      <c r="N12" s="114" t="s">
        <v>166</v>
      </c>
      <c r="O12" s="113" t="s">
        <v>178</v>
      </c>
      <c r="P12" s="113" t="s">
        <v>173</v>
      </c>
      <c r="Q12" s="113" t="s">
        <v>174</v>
      </c>
      <c r="R12" s="113" t="s">
        <v>175</v>
      </c>
      <c r="S12" s="113" t="s">
        <v>176</v>
      </c>
    </row>
    <row r="13" spans="1:25" ht="15.75" thickBot="1" x14ac:dyDescent="0.3">
      <c r="A13" s="129" t="s">
        <v>163</v>
      </c>
      <c r="B13" s="130">
        <v>44562</v>
      </c>
      <c r="C13" s="129" t="s">
        <v>168</v>
      </c>
      <c r="D13" s="129" t="s">
        <v>187</v>
      </c>
      <c r="E13" s="129" t="s">
        <v>7</v>
      </c>
      <c r="F13" s="129" t="s">
        <v>100</v>
      </c>
      <c r="G13" s="129" t="s">
        <v>111</v>
      </c>
      <c r="H13" s="129" t="s">
        <v>20</v>
      </c>
      <c r="I13" s="129" t="s">
        <v>22</v>
      </c>
      <c r="J13" s="129" t="s">
        <v>188</v>
      </c>
      <c r="K13" s="129">
        <v>2</v>
      </c>
      <c r="L13" s="129">
        <v>3</v>
      </c>
      <c r="M13" s="129">
        <f>IF(AND(tblRisk[[#This Row],[Probability]]&gt;0,tblRisk[[#This Row],[Impact]]&gt;0),tblRisk[[#This Row],[Probability]]*tblRisk[[#This Row],[Impact]],0)</f>
        <v>6</v>
      </c>
      <c r="N13" s="129" t="s">
        <v>166</v>
      </c>
      <c r="O13" s="131">
        <v>999</v>
      </c>
      <c r="P13" s="129" t="s">
        <v>189</v>
      </c>
      <c r="Q13" s="129">
        <v>2</v>
      </c>
      <c r="R13" s="129">
        <v>1</v>
      </c>
      <c r="S13" s="129">
        <f>IF(AND(tblRisk[[#This Row],[Probability after mitigation]]&gt;0,tblRisk[[#This Row],[Impact after mitigation]]&gt;0),tblRisk[[#This Row],[Probability after mitigation]]*tblRisk[[#This Row],[Impact after mitigation]],0)</f>
        <v>2</v>
      </c>
    </row>
    <row r="14" spans="1:25" ht="15.75" thickBot="1" x14ac:dyDescent="0.3">
      <c r="A14" s="129"/>
      <c r="B14" s="153"/>
      <c r="C14" s="154"/>
      <c r="D14" s="129"/>
      <c r="E14" s="154"/>
      <c r="F14" s="129"/>
      <c r="G14" s="129"/>
      <c r="H14" s="129"/>
      <c r="I14" s="129"/>
      <c r="J14" s="129"/>
      <c r="K14" s="129"/>
      <c r="L14" s="129"/>
      <c r="M14" s="155">
        <f>IF(AND(tblRisk[[#This Row],[Probability]]&gt;0,tblRisk[[#This Row],[Impact]]&gt;0),tblRisk[[#This Row],[Probability]]*tblRisk[[#This Row],[Impact]],0)</f>
        <v>0</v>
      </c>
      <c r="N14" s="129"/>
      <c r="O14" s="131"/>
      <c r="P14" s="129"/>
      <c r="Q14" s="129"/>
      <c r="R14" s="129"/>
      <c r="S14" s="155">
        <f>IF(AND(tblRisk[[#This Row],[Probability after mitigation]]&gt;0,tblRisk[[#This Row],[Impact after mitigation]]&gt;0),tblRisk[[#This Row],[Probability after mitigation]]*tblRisk[[#This Row],[Impact after mitigation]],0)</f>
        <v>0</v>
      </c>
    </row>
  </sheetData>
  <mergeCells count="1">
    <mergeCell ref="J5:Y5"/>
  </mergeCells>
  <phoneticPr fontId="22" type="noConversion"/>
  <conditionalFormatting sqref="K13:L14 Q14:R14">
    <cfRule type="colorScale" priority="4">
      <colorScale>
        <cfvo type="num" val="1"/>
        <cfvo type="num" val="2"/>
        <cfvo type="num" val="3"/>
        <color rgb="FF63BE7B"/>
        <color rgb="FFFFEB84"/>
        <color rgb="FFF8696B"/>
      </colorScale>
    </cfRule>
  </conditionalFormatting>
  <conditionalFormatting sqref="M13:M14 S14">
    <cfRule type="dataBar" priority="3">
      <dataBar>
        <cfvo type="num" val="0"/>
        <cfvo type="num" val="9"/>
        <color rgb="FFC00000"/>
      </dataBar>
      <extLst>
        <ext xmlns:x14="http://schemas.microsoft.com/office/spreadsheetml/2009/9/main" uri="{B025F937-C7B1-47D3-B67F-A62EFF666E3E}">
          <x14:id>{D524AE0A-0C9F-4C79-A540-B6F54D243375}</x14:id>
        </ext>
      </extLst>
    </cfRule>
  </conditionalFormatting>
  <conditionalFormatting sqref="Q13:R14">
    <cfRule type="colorScale" priority="2">
      <colorScale>
        <cfvo type="num" val="1"/>
        <cfvo type="num" val="2"/>
        <cfvo type="num" val="3"/>
        <color rgb="FF63BE7B"/>
        <color rgb="FFFFEB84"/>
        <color rgb="FFF8696B"/>
      </colorScale>
    </cfRule>
  </conditionalFormatting>
  <conditionalFormatting sqref="S13:S14">
    <cfRule type="dataBar" priority="1">
      <dataBar>
        <cfvo type="num" val="0"/>
        <cfvo type="num" val="9"/>
        <color rgb="FFC00000"/>
      </dataBar>
      <extLst>
        <ext xmlns:x14="http://schemas.microsoft.com/office/spreadsheetml/2009/9/main" uri="{B025F937-C7B1-47D3-B67F-A62EFF666E3E}">
          <x14:id>{830C590C-6457-4D15-A35D-B8096A28F666}</x14:id>
        </ext>
      </extLst>
    </cfRule>
  </conditionalFormatting>
  <dataValidations count="5">
    <dataValidation type="list" allowBlank="1" showInputMessage="1" showErrorMessage="1" sqref="Q13:R14 K13:L14" xr:uid="{EF247BB2-FC76-4407-848F-92BD0443A242}">
      <formula1>"1,2,3"</formula1>
    </dataValidation>
    <dataValidation type="list" allowBlank="1" showInputMessage="1" showErrorMessage="1" sqref="C13:C14" xr:uid="{C18A9A3B-2503-40EA-BF2E-1F5C5F6BBFEA}">
      <formula1>LURisks</formula1>
    </dataValidation>
    <dataValidation type="list" allowBlank="1" showInputMessage="1" showErrorMessage="1" sqref="H13:H14" xr:uid="{B93DBE5C-4573-46FE-AA4C-5A9810126C55}">
      <formula1>INDIRECT("tbl_POW[#HEADERS]")</formula1>
    </dataValidation>
    <dataValidation type="list" allowBlank="1" showInputMessage="1" showErrorMessage="1" sqref="I13:I14" xr:uid="{96DCFD13-D441-4707-B49D-6B7E59BBA342}">
      <formula1>INDIRECT("tbl_POW["&amp;$H$13:$H$14&amp;"]")</formula1>
    </dataValidation>
    <dataValidation type="list" allowBlank="1" showInputMessage="1" showErrorMessage="1" sqref="E13:E14" xr:uid="{299C4EC0-37D0-4E26-8F5D-1F17E8944462}">
      <formula1>NamesList</formula1>
    </dataValidation>
  </dataValidations>
  <hyperlinks>
    <hyperlink ref="C3" r:id="rId1" xr:uid="{DA8D11F8-D702-4565-A9D1-58872B83F9D2}"/>
  </hyperlinks>
  <pageMargins left="0.7" right="0.7" top="0.75" bottom="0.75" header="0.3" footer="0.3"/>
  <pageSetup orientation="portrait" r:id="rId2"/>
  <headerFooter>
    <oddFooter>&amp;L&amp;1#&amp;"Calibri"&amp;10&amp;K000000 -------------------------------------------------------- This document is marked as confidential</oddFooter>
  </headerFooter>
  <drawing r:id="rId3"/>
  <legacyDrawing r:id="rId4"/>
  <tableParts count="1"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524AE0A-0C9F-4C79-A540-B6F54D243375}">
            <x14:dataBar minLength="0" maxLength="100" gradient="0" direction="leftToRight">
              <x14:cfvo type="num">
                <xm:f>0</xm:f>
              </x14:cfvo>
              <x14:cfvo type="num">
                <xm:f>9</xm:f>
              </x14:cfvo>
              <x14:negativeFillColor rgb="FFFF0000"/>
              <x14:axisColor rgb="FF000000"/>
            </x14:dataBar>
          </x14:cfRule>
          <xm:sqref>M13:M14 S14</xm:sqref>
        </x14:conditionalFormatting>
        <x14:conditionalFormatting xmlns:xm="http://schemas.microsoft.com/office/excel/2006/main">
          <x14:cfRule type="dataBar" id="{830C590C-6457-4D15-A35D-B8096A28F666}">
            <x14:dataBar minLength="0" maxLength="100" gradient="0" direction="leftToRight">
              <x14:cfvo type="num">
                <xm:f>0</xm:f>
              </x14:cfvo>
              <x14:cfvo type="num">
                <xm:f>9</xm:f>
              </x14:cfvo>
              <x14:negativeFillColor rgb="FFFF0000"/>
              <x14:axisColor rgb="FF000000"/>
            </x14:dataBar>
          </x14:cfRule>
          <xm:sqref>S13:S14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16339F-D54B-4DAA-B7B1-EEDBC1BB7C6D}">
          <x14:formula1>
            <xm:f>Tables!$A$4:$A$13</xm:f>
          </x14:formula1>
          <xm:sqref>G13:G14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5B71-38E2-4C96-BC91-4258FE7E5873}">
  <sheetPr codeName="Sheet8"/>
  <dimension ref="A1:B22"/>
  <sheetViews>
    <sheetView workbookViewId="0">
      <selection activeCell="A36" sqref="A36"/>
    </sheetView>
  </sheetViews>
  <sheetFormatPr defaultRowHeight="15" x14ac:dyDescent="0.25"/>
  <cols>
    <col min="1" max="1" width="30.5703125" customWidth="1"/>
    <col min="2" max="2" width="66.85546875" customWidth="1"/>
  </cols>
  <sheetData>
    <row r="1" spans="1:2" x14ac:dyDescent="0.25">
      <c r="A1" s="72" t="s">
        <v>98</v>
      </c>
    </row>
    <row r="3" spans="1:2" x14ac:dyDescent="0.25">
      <c r="A3" t="s">
        <v>99</v>
      </c>
      <c r="B3" t="s">
        <v>100</v>
      </c>
    </row>
    <row r="4" spans="1:2" x14ac:dyDescent="0.25">
      <c r="A4" t="s">
        <v>101</v>
      </c>
      <c r="B4" t="s">
        <v>102</v>
      </c>
    </row>
    <row r="5" spans="1:2" x14ac:dyDescent="0.25">
      <c r="A5" t="s">
        <v>103</v>
      </c>
      <c r="B5" t="s">
        <v>104</v>
      </c>
    </row>
    <row r="6" spans="1:2" x14ac:dyDescent="0.25">
      <c r="A6" t="s">
        <v>105</v>
      </c>
      <c r="B6" t="s">
        <v>106</v>
      </c>
    </row>
    <row r="7" spans="1:2" x14ac:dyDescent="0.25">
      <c r="A7" t="s">
        <v>107</v>
      </c>
      <c r="B7" t="s">
        <v>108</v>
      </c>
    </row>
    <row r="8" spans="1:2" x14ac:dyDescent="0.25">
      <c r="A8" t="s">
        <v>109</v>
      </c>
      <c r="B8" t="s">
        <v>110</v>
      </c>
    </row>
    <row r="9" spans="1:2" x14ac:dyDescent="0.25">
      <c r="A9" t="s">
        <v>111</v>
      </c>
      <c r="B9" t="s">
        <v>112</v>
      </c>
    </row>
    <row r="10" spans="1:2" x14ac:dyDescent="0.25">
      <c r="A10" t="s">
        <v>113</v>
      </c>
      <c r="B10" t="s">
        <v>114</v>
      </c>
    </row>
    <row r="11" spans="1:2" x14ac:dyDescent="0.25">
      <c r="A11" t="s">
        <v>115</v>
      </c>
      <c r="B11" t="s">
        <v>116</v>
      </c>
    </row>
    <row r="12" spans="1:2" x14ac:dyDescent="0.25">
      <c r="A12" t="s">
        <v>117</v>
      </c>
      <c r="B12" t="s">
        <v>118</v>
      </c>
    </row>
    <row r="13" spans="1:2" x14ac:dyDescent="0.25">
      <c r="A13" t="s">
        <v>119</v>
      </c>
      <c r="B13" t="s">
        <v>120</v>
      </c>
    </row>
    <row r="17" spans="1:1" x14ac:dyDescent="0.25">
      <c r="A17" s="72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</sheetData>
  <pageMargins left="0.7" right="0.7" top="0.75" bottom="0.75" header="0.3" footer="0.3"/>
  <pageSetup orientation="portrait" r:id="rId1"/>
  <headerFooter>
    <oddFooter>&amp;L&amp;1#&amp;"Calibri"&amp;10&amp;K000000 -------------------------------------------------------- This document is marked as confidential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550A-CAA1-462C-B564-31A0CAE8FA4E}">
  <sheetPr codeName="Sheet6"/>
  <dimension ref="A1:X32"/>
  <sheetViews>
    <sheetView showGridLines="0" zoomScaleNormal="100" workbookViewId="0">
      <selection activeCell="B17" sqref="B17"/>
    </sheetView>
  </sheetViews>
  <sheetFormatPr defaultRowHeight="15" x14ac:dyDescent="0.25"/>
  <cols>
    <col min="1" max="1" width="27" customWidth="1"/>
    <col min="2" max="2" width="19.28515625" customWidth="1"/>
    <col min="3" max="3" width="40.140625" customWidth="1"/>
    <col min="4" max="5" width="11.5703125" customWidth="1"/>
    <col min="6" max="7" width="12" customWidth="1"/>
    <col min="8" max="8" width="17.140625" customWidth="1"/>
    <col min="9" max="9" width="14.42578125" customWidth="1"/>
    <col min="10" max="10" width="17.140625" customWidth="1"/>
    <col min="11" max="11" width="14.42578125" customWidth="1"/>
    <col min="12" max="12" width="14" customWidth="1"/>
    <col min="13" max="13" width="35.28515625" customWidth="1"/>
  </cols>
  <sheetData>
    <row r="1" spans="1:24" x14ac:dyDescent="0.25">
      <c r="A1" s="61"/>
      <c r="F1" s="5"/>
    </row>
    <row r="2" spans="1:24" x14ac:dyDescent="0.25">
      <c r="A2" s="61"/>
      <c r="C2" s="40" t="s">
        <v>89</v>
      </c>
      <c r="D2" s="40"/>
      <c r="E2" s="40"/>
      <c r="F2" s="41"/>
      <c r="G2" s="40"/>
      <c r="H2" s="40"/>
      <c r="I2" s="40"/>
      <c r="J2" s="40"/>
      <c r="K2" s="40"/>
      <c r="L2" s="40"/>
    </row>
    <row r="3" spans="1:24" x14ac:dyDescent="0.25">
      <c r="A3" s="61"/>
      <c r="C3" s="42" t="s">
        <v>1</v>
      </c>
      <c r="D3" s="40"/>
      <c r="E3" s="40"/>
      <c r="F3" s="41"/>
      <c r="G3" s="40"/>
      <c r="H3" s="40"/>
      <c r="I3" s="40"/>
      <c r="J3" s="40"/>
      <c r="K3" s="40"/>
      <c r="L3" s="40"/>
    </row>
    <row r="4" spans="1:24" s="68" customFormat="1" ht="15.75" x14ac:dyDescent="0.25">
      <c r="A4" s="67"/>
      <c r="C4" s="69" t="s">
        <v>211</v>
      </c>
      <c r="D4" s="70"/>
      <c r="E4" s="70"/>
      <c r="F4" s="71"/>
      <c r="G4" s="70"/>
      <c r="H4" s="70"/>
      <c r="I4" s="70"/>
      <c r="K4" s="70"/>
      <c r="L4" s="70"/>
    </row>
    <row r="5" spans="1:24" ht="28.5" x14ac:dyDescent="0.45">
      <c r="A5" s="14" t="str">
        <f>'Project Info'!C7</f>
        <v>My Super Project</v>
      </c>
      <c r="B5" s="14"/>
      <c r="C5" s="1"/>
      <c r="D5" s="2"/>
      <c r="E5" s="2"/>
      <c r="F5" s="4"/>
      <c r="G5" s="26"/>
      <c r="I5" s="2"/>
      <c r="J5" s="7"/>
      <c r="K5" s="143"/>
      <c r="L5" s="143"/>
      <c r="M5" s="143"/>
      <c r="N5" s="143"/>
      <c r="O5" s="143" t="s">
        <v>71</v>
      </c>
      <c r="P5" s="143"/>
      <c r="Q5" s="143"/>
      <c r="R5" s="143"/>
      <c r="S5" s="143"/>
      <c r="T5" s="143"/>
      <c r="U5" s="143"/>
      <c r="V5" s="143"/>
      <c r="W5" s="143"/>
      <c r="X5" s="143"/>
    </row>
    <row r="6" spans="1:24" ht="17.25" customHeight="1" x14ac:dyDescent="0.45">
      <c r="A6" s="14"/>
      <c r="B6" s="14"/>
      <c r="C6" s="1"/>
      <c r="D6" s="2"/>
      <c r="E6" s="2"/>
      <c r="F6" s="4"/>
      <c r="G6" s="26"/>
      <c r="I6" s="2"/>
      <c r="J6" s="7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</row>
    <row r="7" spans="1:24" ht="28.5" x14ac:dyDescent="0.45">
      <c r="A7" s="14"/>
      <c r="B7" s="14"/>
      <c r="C7" s="14"/>
      <c r="D7" s="14"/>
      <c r="E7" s="14"/>
      <c r="F7" s="14"/>
      <c r="G7" s="14"/>
      <c r="H7" s="14"/>
      <c r="I7" s="14"/>
      <c r="J7" s="14"/>
      <c r="K7" s="151" t="s">
        <v>208</v>
      </c>
      <c r="L7" s="152"/>
      <c r="M7" s="152"/>
      <c r="N7" s="83"/>
      <c r="O7" s="83"/>
      <c r="P7" s="83"/>
      <c r="Q7" s="83"/>
      <c r="R7" s="83"/>
      <c r="S7" s="83"/>
      <c r="T7" s="83"/>
    </row>
    <row r="8" spans="1:24" ht="15.75" thickBot="1" x14ac:dyDescent="0.3">
      <c r="A8" s="84"/>
      <c r="B8" s="84"/>
      <c r="C8" s="84"/>
      <c r="D8" s="84"/>
      <c r="E8" s="84"/>
      <c r="F8" s="85"/>
      <c r="G8" s="86"/>
      <c r="H8" s="86"/>
      <c r="I8" s="86"/>
      <c r="J8" s="87"/>
      <c r="K8" s="88" t="s">
        <v>209</v>
      </c>
      <c r="L8" s="88"/>
      <c r="M8" s="88"/>
      <c r="N8" s="83"/>
      <c r="O8" s="83"/>
      <c r="P8" s="83"/>
      <c r="Q8" s="83"/>
      <c r="R8" s="83"/>
      <c r="S8" s="83"/>
      <c r="T8" s="83"/>
    </row>
    <row r="9" spans="1:24" ht="31.5" x14ac:dyDescent="0.25">
      <c r="A9" s="123" t="s">
        <v>196</v>
      </c>
      <c r="B9" s="123" t="s">
        <v>124</v>
      </c>
      <c r="C9" s="123" t="s">
        <v>125</v>
      </c>
      <c r="D9" s="123" t="s">
        <v>126</v>
      </c>
      <c r="E9" s="123" t="s">
        <v>197</v>
      </c>
      <c r="F9" s="123" t="s">
        <v>127</v>
      </c>
      <c r="G9" s="123" t="s">
        <v>128</v>
      </c>
      <c r="H9" s="123" t="s">
        <v>129</v>
      </c>
      <c r="I9" s="123" t="s">
        <v>130</v>
      </c>
      <c r="J9" s="123" t="s">
        <v>131</v>
      </c>
      <c r="K9" s="123" t="s">
        <v>206</v>
      </c>
      <c r="L9" s="123" t="s">
        <v>207</v>
      </c>
      <c r="M9" s="123" t="s">
        <v>132</v>
      </c>
      <c r="N9" s="83"/>
      <c r="O9" s="83"/>
      <c r="P9" s="83"/>
      <c r="Q9" s="83"/>
      <c r="R9" s="83"/>
      <c r="S9" s="83"/>
      <c r="T9" s="83"/>
    </row>
    <row r="10" spans="1:24" ht="17.25" thickBot="1" x14ac:dyDescent="0.35">
      <c r="A10" s="132" t="s">
        <v>139</v>
      </c>
      <c r="B10" s="133" t="s">
        <v>140</v>
      </c>
      <c r="C10" s="134" t="s">
        <v>141</v>
      </c>
      <c r="D10" s="135">
        <v>3</v>
      </c>
      <c r="E10" s="135">
        <v>3</v>
      </c>
      <c r="F10" s="135">
        <f>Table6[[#This Row],[Interest]]*Table6[[#This Row],[Influence]]</f>
        <v>9</v>
      </c>
      <c r="G10" s="133" t="s">
        <v>136</v>
      </c>
      <c r="H10" s="133" t="s">
        <v>142</v>
      </c>
      <c r="I10" s="133" t="s">
        <v>143</v>
      </c>
      <c r="J10" s="133" t="s">
        <v>125</v>
      </c>
      <c r="K10" s="136" t="s">
        <v>210</v>
      </c>
      <c r="L10" s="136">
        <v>-1</v>
      </c>
      <c r="M10" s="137"/>
      <c r="N10" s="83"/>
      <c r="O10" s="83"/>
      <c r="P10" s="83"/>
      <c r="Q10" s="83"/>
      <c r="R10" s="83"/>
      <c r="S10" s="83"/>
      <c r="T10" s="83"/>
    </row>
    <row r="11" spans="1:24" ht="17.25" thickBot="1" x14ac:dyDescent="0.35">
      <c r="A11" s="132" t="s">
        <v>201</v>
      </c>
      <c r="B11" s="133"/>
      <c r="C11" s="133"/>
      <c r="D11" s="135">
        <v>3</v>
      </c>
      <c r="E11" s="135">
        <v>3</v>
      </c>
      <c r="F11" s="135">
        <f>Table6[[#This Row],[Interest]]*Table6[[#This Row],[Influence]]</f>
        <v>9</v>
      </c>
      <c r="G11" s="133" t="s">
        <v>142</v>
      </c>
      <c r="H11" s="133"/>
      <c r="I11" s="133"/>
      <c r="J11" s="133"/>
      <c r="K11" s="136">
        <v>-1</v>
      </c>
      <c r="L11" s="136">
        <v>1</v>
      </c>
      <c r="M11" s="137"/>
      <c r="N11" s="83"/>
      <c r="O11" s="83"/>
      <c r="P11" s="83"/>
      <c r="Q11" s="83"/>
      <c r="R11" s="83"/>
      <c r="S11" s="83"/>
      <c r="T11" s="83"/>
    </row>
    <row r="12" spans="1:24" ht="17.25" thickBot="1" x14ac:dyDescent="0.35">
      <c r="A12" s="132" t="s">
        <v>200</v>
      </c>
      <c r="B12" s="133" t="s">
        <v>203</v>
      </c>
      <c r="C12" s="133"/>
      <c r="D12" s="135">
        <v>2</v>
      </c>
      <c r="E12" s="135">
        <v>3</v>
      </c>
      <c r="F12" s="135">
        <f>Table6[[#This Row],[Interest]]*Table6[[#This Row],[Influence]]</f>
        <v>6</v>
      </c>
      <c r="G12" s="133"/>
      <c r="H12" s="133"/>
      <c r="I12" s="133"/>
      <c r="J12" s="133"/>
      <c r="K12" s="136">
        <v>0</v>
      </c>
      <c r="L12" s="136">
        <v>1</v>
      </c>
      <c r="M12" s="137"/>
      <c r="N12" s="83"/>
      <c r="O12" s="83"/>
      <c r="P12" s="83"/>
      <c r="Q12" s="83"/>
      <c r="R12" s="83"/>
      <c r="S12" s="83"/>
      <c r="T12" s="83"/>
    </row>
    <row r="13" spans="1:24" ht="17.25" thickBot="1" x14ac:dyDescent="0.35">
      <c r="A13" s="132" t="s">
        <v>199</v>
      </c>
      <c r="B13" s="133"/>
      <c r="C13" s="133"/>
      <c r="D13" s="135">
        <v>2</v>
      </c>
      <c r="E13" s="135">
        <v>3</v>
      </c>
      <c r="F13" s="135">
        <f>Table6[[#This Row],[Interest]]*Table6[[#This Row],[Influence]]</f>
        <v>6</v>
      </c>
      <c r="G13" s="133"/>
      <c r="H13" s="133"/>
      <c r="I13" s="133"/>
      <c r="J13" s="133"/>
      <c r="K13" s="136">
        <v>1</v>
      </c>
      <c r="L13" s="136">
        <v>1</v>
      </c>
      <c r="M13" s="137"/>
      <c r="N13" s="83"/>
      <c r="O13" s="83"/>
      <c r="P13" s="83"/>
      <c r="Q13" s="83"/>
      <c r="R13" s="83"/>
      <c r="S13" s="83"/>
      <c r="T13" s="83"/>
    </row>
    <row r="14" spans="1:24" ht="17.25" thickBot="1" x14ac:dyDescent="0.35">
      <c r="A14" s="132" t="s">
        <v>199</v>
      </c>
      <c r="B14" s="133"/>
      <c r="C14" s="133"/>
      <c r="D14" s="135">
        <v>2</v>
      </c>
      <c r="E14" s="135">
        <v>2</v>
      </c>
      <c r="F14" s="135">
        <f>Table6[[#This Row],[Interest]]*Table6[[#This Row],[Influence]]</f>
        <v>4</v>
      </c>
      <c r="G14" s="133"/>
      <c r="H14" s="133"/>
      <c r="I14" s="133"/>
      <c r="J14" s="133"/>
      <c r="K14" s="136">
        <v>-1</v>
      </c>
      <c r="L14" s="136">
        <v>1</v>
      </c>
      <c r="M14" s="137"/>
      <c r="N14" s="83"/>
      <c r="O14" s="83"/>
      <c r="P14" s="83"/>
      <c r="Q14" s="83"/>
      <c r="R14" s="83"/>
      <c r="S14" s="83"/>
      <c r="T14" s="83"/>
    </row>
    <row r="15" spans="1:24" ht="17.25" thickBot="1" x14ac:dyDescent="0.35">
      <c r="A15" s="132" t="s">
        <v>198</v>
      </c>
      <c r="B15" s="133" t="s">
        <v>204</v>
      </c>
      <c r="C15" s="133"/>
      <c r="D15" s="135">
        <v>1</v>
      </c>
      <c r="E15" s="135">
        <v>3</v>
      </c>
      <c r="F15" s="135">
        <f>Table6[[#This Row],[Interest]]*Table6[[#This Row],[Influence]]</f>
        <v>3</v>
      </c>
      <c r="G15" s="133"/>
      <c r="H15" s="133"/>
      <c r="I15" s="133"/>
      <c r="J15" s="133"/>
      <c r="K15" s="136">
        <v>1</v>
      </c>
      <c r="L15" s="136">
        <v>1</v>
      </c>
      <c r="M15" s="137"/>
      <c r="N15" s="83"/>
      <c r="O15" s="83"/>
      <c r="P15" s="83"/>
      <c r="Q15" s="83"/>
      <c r="R15" s="83"/>
      <c r="S15" s="83"/>
      <c r="T15" s="83"/>
    </row>
    <row r="16" spans="1:24" ht="17.25" thickBot="1" x14ac:dyDescent="0.35">
      <c r="A16" s="132" t="s">
        <v>133</v>
      </c>
      <c r="B16" s="133" t="s">
        <v>134</v>
      </c>
      <c r="C16" s="134" t="s">
        <v>135</v>
      </c>
      <c r="D16" s="135">
        <v>1</v>
      </c>
      <c r="E16" s="135">
        <v>2</v>
      </c>
      <c r="F16" s="135">
        <f>Table6[[#This Row],[Interest]]*Table6[[#This Row],[Influence]]</f>
        <v>2</v>
      </c>
      <c r="G16" s="133" t="s">
        <v>136</v>
      </c>
      <c r="H16" s="133" t="s">
        <v>136</v>
      </c>
      <c r="I16" s="133" t="s">
        <v>137</v>
      </c>
      <c r="J16" s="133" t="s">
        <v>138</v>
      </c>
      <c r="K16" s="136">
        <v>-1</v>
      </c>
      <c r="L16" s="136">
        <v>1</v>
      </c>
      <c r="M16" s="137"/>
      <c r="N16" s="83"/>
      <c r="O16" s="83"/>
      <c r="P16" s="83"/>
      <c r="Q16" s="83"/>
      <c r="R16" s="83"/>
      <c r="S16" s="83"/>
      <c r="T16" s="83"/>
    </row>
    <row r="17" spans="1:20" ht="17.25" thickBot="1" x14ac:dyDescent="0.35">
      <c r="A17" s="132" t="s">
        <v>144</v>
      </c>
      <c r="B17" s="133" t="s">
        <v>145</v>
      </c>
      <c r="C17" s="134" t="s">
        <v>146</v>
      </c>
      <c r="D17" s="135">
        <v>2</v>
      </c>
      <c r="E17" s="135">
        <v>1</v>
      </c>
      <c r="F17" s="135">
        <f>Table6[[#This Row],[Interest]]*Table6[[#This Row],[Influence]]</f>
        <v>2</v>
      </c>
      <c r="G17" s="133" t="s">
        <v>142</v>
      </c>
      <c r="H17" s="133" t="s">
        <v>142</v>
      </c>
      <c r="I17" s="133" t="s">
        <v>137</v>
      </c>
      <c r="J17" s="133" t="s">
        <v>147</v>
      </c>
      <c r="K17" s="136">
        <v>1</v>
      </c>
      <c r="L17" s="136">
        <v>1</v>
      </c>
      <c r="M17" s="137"/>
      <c r="N17" s="83"/>
      <c r="O17" s="83"/>
      <c r="P17" s="83"/>
      <c r="Q17" s="83"/>
      <c r="R17" s="83"/>
      <c r="S17" s="83"/>
      <c r="T17" s="83"/>
    </row>
    <row r="18" spans="1:20" ht="17.25" thickBot="1" x14ac:dyDescent="0.35">
      <c r="A18" s="138" t="s">
        <v>202</v>
      </c>
      <c r="B18" s="139"/>
      <c r="C18" s="139"/>
      <c r="D18" s="135">
        <v>1</v>
      </c>
      <c r="E18" s="135">
        <v>1</v>
      </c>
      <c r="F18" s="135">
        <f>Table6[[#This Row],[Interest]]*Table6[[#This Row],[Influence]]</f>
        <v>1</v>
      </c>
      <c r="G18" s="139"/>
      <c r="H18" s="139"/>
      <c r="I18" s="139"/>
      <c r="J18" s="139"/>
      <c r="K18" s="136">
        <v>-1</v>
      </c>
      <c r="L18" s="136">
        <v>1</v>
      </c>
      <c r="M18" s="140"/>
      <c r="N18" s="83"/>
      <c r="O18" s="83"/>
      <c r="P18" s="83"/>
      <c r="Q18" s="83"/>
      <c r="R18" s="83"/>
      <c r="S18" s="83"/>
      <c r="T18" s="83"/>
    </row>
    <row r="19" spans="1:20" ht="16.5" x14ac:dyDescent="0.3">
      <c r="A19" s="138" t="s">
        <v>205</v>
      </c>
      <c r="B19" s="139"/>
      <c r="C19" s="139"/>
      <c r="D19" s="141">
        <v>1</v>
      </c>
      <c r="E19" s="141">
        <v>1</v>
      </c>
      <c r="F19" s="141">
        <f>Table6[[#This Row],[Interest]]*Table6[[#This Row],[Influence]]</f>
        <v>1</v>
      </c>
      <c r="G19" s="139"/>
      <c r="H19" s="139"/>
      <c r="I19" s="139"/>
      <c r="J19" s="139"/>
      <c r="K19" s="136">
        <v>1</v>
      </c>
      <c r="L19" s="136">
        <v>1</v>
      </c>
      <c r="M19" s="140"/>
      <c r="N19" s="83"/>
      <c r="O19" s="83"/>
      <c r="P19" s="83"/>
      <c r="Q19" s="83"/>
      <c r="R19" s="83"/>
      <c r="S19" s="83"/>
      <c r="T19" s="83"/>
    </row>
    <row r="20" spans="1:20" x14ac:dyDescent="0.2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</row>
    <row r="21" spans="1:20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</row>
    <row r="22" spans="1:20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</row>
    <row r="23" spans="1:20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</row>
    <row r="24" spans="1:20" x14ac:dyDescent="0.25">
      <c r="M24" s="83"/>
      <c r="N24" s="83"/>
      <c r="O24" s="83"/>
      <c r="P24" s="83"/>
    </row>
    <row r="25" spans="1:20" x14ac:dyDescent="0.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</row>
    <row r="26" spans="1:20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</row>
    <row r="27" spans="1:20" x14ac:dyDescent="0.2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  <row r="28" spans="1:20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</row>
    <row r="29" spans="1:20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</row>
    <row r="30" spans="1:20" x14ac:dyDescent="0.2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</row>
    <row r="31" spans="1:20" x14ac:dyDescent="0.2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1:20" x14ac:dyDescent="0.25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</row>
  </sheetData>
  <mergeCells count="2">
    <mergeCell ref="K7:M7"/>
    <mergeCell ref="K5:X5"/>
  </mergeCells>
  <conditionalFormatting sqref="D10:E19">
    <cfRule type="colorScale" priority="9">
      <colorScale>
        <cfvo type="num" val="0"/>
        <cfvo type="num" val="2"/>
        <cfvo type="num" val="3"/>
        <color theme="0"/>
        <color rgb="FFFFFF00"/>
        <color theme="6" tint="-0.249977111117893"/>
      </colorScale>
    </cfRule>
  </conditionalFormatting>
  <conditionalFormatting sqref="F10:F19">
    <cfRule type="dataBar" priority="10">
      <dataBar>
        <cfvo type="num" val="0"/>
        <cfvo type="num" val="9"/>
        <color rgb="FFC00000"/>
      </dataBar>
      <extLst>
        <ext xmlns:x14="http://schemas.microsoft.com/office/spreadsheetml/2009/9/main" uri="{B025F937-C7B1-47D3-B67F-A62EFF666E3E}">
          <x14:id>{E479B397-AAC2-43C9-917E-AB11519F764A}</x14:id>
        </ext>
      </extLst>
    </cfRule>
  </conditionalFormatting>
  <conditionalFormatting sqref="K10:L19">
    <cfRule type="colorScale" priority="1">
      <colorScale>
        <cfvo type="num" val="-1"/>
        <cfvo type="num" val="0"/>
        <cfvo type="num" val="1"/>
        <color theme="5" tint="-0.249977111117893"/>
        <color theme="3" tint="0.39997558519241921"/>
        <color rgb="FF63BE7B"/>
      </colorScale>
    </cfRule>
  </conditionalFormatting>
  <dataValidations count="6">
    <dataValidation type="list" allowBlank="1" showInputMessage="1" showErrorMessage="1" sqref="J10:J19" xr:uid="{B09F5531-E48C-44A6-9E40-CBD52AAA2FA6}">
      <formula1>"Phone, Email, PDF, Text, In Person"</formula1>
    </dataValidation>
    <dataValidation type="list" allowBlank="1" showInputMessage="1" showErrorMessage="1" sqref="I10:I19" xr:uid="{AF02FC77-FC4D-47E9-9977-86EA6114B2F1}">
      <formula1>"Daily, Weekly, Monthly"</formula1>
    </dataValidation>
    <dataValidation type="list" allowBlank="1" showInputMessage="1" showErrorMessage="1" sqref="M11:M18" xr:uid="{6910E08A-0C3C-4991-B3DC-36F74429E30F}">
      <formula1>"C, R"</formula1>
    </dataValidation>
    <dataValidation type="list" allowBlank="1" showInputMessage="1" showErrorMessage="1" sqref="G10:H19" xr:uid="{172EC1EE-8143-486B-9C37-C05FD3376D6E}">
      <formula1>"Yes, No"</formula1>
    </dataValidation>
    <dataValidation type="list" allowBlank="1" showInputMessage="1" showErrorMessage="1" sqref="D10:E19" xr:uid="{F937AC2C-1EDE-4DA4-95F1-6948DB513E7B}">
      <formula1>"1,2,3"</formula1>
    </dataValidation>
    <dataValidation type="list" allowBlank="1" showInputMessage="1" showErrorMessage="1" sqref="K10:L19" xr:uid="{F43793A0-FB9A-49E4-9652-731F10DE710E}">
      <formula1>"P,-1,0,1"</formula1>
    </dataValidation>
  </dataValidations>
  <hyperlinks>
    <hyperlink ref="C16" r:id="rId1" xr:uid="{7C74BFE6-7F55-432D-9FBD-663F89061CAD}"/>
    <hyperlink ref="C10" r:id="rId2" xr:uid="{CBDF4E9C-AF4F-481C-BD5F-D39D4864BFEF}"/>
    <hyperlink ref="C17" r:id="rId3" xr:uid="{053B2BAD-43D7-49EE-820B-82ECA4FAC646}"/>
    <hyperlink ref="C3" r:id="rId4" xr:uid="{1D370CD9-0486-428D-B1CB-F6C1CAFF0E8B}"/>
  </hyperlinks>
  <pageMargins left="0.7" right="0.7" top="0.75" bottom="0.75" header="0.3" footer="0.3"/>
  <pageSetup orientation="portrait" r:id="rId5"/>
  <drawing r:id="rId6"/>
  <tableParts count="1">
    <tablePart r:id="rId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79B397-AAC2-43C9-917E-AB11519F764A}">
            <x14:dataBar minLength="0" maxLength="100" gradient="0" direction="leftToRight">
              <x14:cfvo type="num">
                <xm:f>0</xm:f>
              </x14:cfvo>
              <x14:cfvo type="num">
                <xm:f>9</xm:f>
              </x14:cfvo>
              <x14:negativeFillColor rgb="FFFF0000"/>
              <x14:axisColor rgb="FF000000"/>
            </x14:dataBar>
          </x14:cfRule>
          <xm:sqref>F10:F19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1b326-2b73-423b-9c83-a608e4458030">
      <Terms xmlns="http://schemas.microsoft.com/office/infopath/2007/PartnerControls"/>
    </lcf76f155ced4ddcb4097134ff3c332f>
    <SharedWithUsers xmlns="0215d19b-6f61-4f3c-aace-35978ab804a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770444EA358A4A88F0B3AE7BE2AA85" ma:contentTypeVersion="13" ma:contentTypeDescription="Create a new document." ma:contentTypeScope="" ma:versionID="d4e1f4fb12067bb83a01a18bc2b6b1d6">
  <xsd:schema xmlns:xsd="http://www.w3.org/2001/XMLSchema" xmlns:xs="http://www.w3.org/2001/XMLSchema" xmlns:p="http://schemas.microsoft.com/office/2006/metadata/properties" xmlns:ns2="7d51b326-2b73-423b-9c83-a608e4458030" xmlns:ns3="0215d19b-6f61-4f3c-aace-35978ab804ab" targetNamespace="http://schemas.microsoft.com/office/2006/metadata/properties" ma:root="true" ma:fieldsID="1891f67bf034e87ef551738759e8eca3" ns2:_="" ns3:_="">
    <xsd:import namespace="7d51b326-2b73-423b-9c83-a608e4458030"/>
    <xsd:import namespace="0215d19b-6f61-4f3c-aace-35978ab80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1b326-2b73-423b-9c83-a608e4458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c237d6a-5a32-4419-9e18-68f6dc55d0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5d19b-6f61-4f3c-aace-35978ab80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43068-D44B-4A38-9F19-A1A1744F0402}">
  <ds:schemaRefs>
    <ds:schemaRef ds:uri="http://schemas.microsoft.com/office/2006/metadata/properties"/>
    <ds:schemaRef ds:uri="http://schemas.microsoft.com/office/infopath/2007/PartnerControls"/>
    <ds:schemaRef ds:uri="7d51b326-2b73-423b-9c83-a608e4458030"/>
    <ds:schemaRef ds:uri="0215d19b-6f61-4f3c-aace-35978ab804ab"/>
  </ds:schemaRefs>
</ds:datastoreItem>
</file>

<file path=customXml/itemProps2.xml><?xml version="1.0" encoding="utf-8"?>
<ds:datastoreItem xmlns:ds="http://schemas.openxmlformats.org/officeDocument/2006/customXml" ds:itemID="{7E7CF3E2-E40B-4E61-B365-054A75CA3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19073A-CCD6-489E-8570-6AFAF6D96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1b326-2b73-423b-9c83-a608e4458030"/>
    <ds:schemaRef ds:uri="0215d19b-6f61-4f3c-aace-35978ab80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Release</vt:lpstr>
      <vt:lpstr>Project Info</vt:lpstr>
      <vt:lpstr>Skills</vt:lpstr>
      <vt:lpstr>Responsibilities</vt:lpstr>
      <vt:lpstr>ProjectSchedule</vt:lpstr>
      <vt:lpstr>Milestone Chart</vt:lpstr>
      <vt:lpstr>Risks</vt:lpstr>
      <vt:lpstr>Tables</vt:lpstr>
      <vt:lpstr>Stakeholder Analysis</vt:lpstr>
      <vt:lpstr>LURisks</vt:lpstr>
      <vt:lpstr>LURiskstatus</vt:lpstr>
      <vt:lpstr>POWActivities</vt:lpstr>
      <vt:lpstr>ProjectSchedule!task_end</vt:lpstr>
      <vt:lpstr>ProjectSchedule!task_progress</vt:lpstr>
      <vt:lpstr>ProjectSchedule!task_start</vt:lpstr>
      <vt:lpstr>ProjectSchedule!today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Zero Go Project toolkit</dc:title>
  <dc:subject/>
  <dc:creator>jim.lott@es.catapult.org.uk;Net Zero Go</dc:creator>
  <cp:keywords/>
  <dc:description>© 2018-2019 Vertex42 LLC. All Rights Reserved.</dc:description>
  <cp:lastModifiedBy>Jim Lott</cp:lastModifiedBy>
  <cp:revision/>
  <dcterms:created xsi:type="dcterms:W3CDTF">2017-01-09T18:01:51Z</dcterms:created>
  <dcterms:modified xsi:type="dcterms:W3CDTF">2026-06-02T07:32:12Z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https://www.vertex42.com/</vt:lpwstr>
  </property>
  <property fmtid="{D5CDD505-2E9C-101B-9397-08002B2CF9AE}" pid="3" name="Copyright">
    <vt:lpwstr>© 2019 Vertex42 LLC</vt:lpwstr>
  </property>
  <property fmtid="{D5CDD505-2E9C-101B-9397-08002B2CF9AE}" pid="4" name="Version">
    <vt:lpwstr>1.0.1</vt:lpwstr>
  </property>
  <property fmtid="{D5CDD505-2E9C-101B-9397-08002B2CF9AE}" pid="5" name="MSIP_Label_dbb19938-abdf-4bf9-b36f-6fa56c0e1ffb_Enabled">
    <vt:lpwstr>True</vt:lpwstr>
  </property>
  <property fmtid="{D5CDD505-2E9C-101B-9397-08002B2CF9AE}" pid="6" name="MSIP_Label_dbb19938-abdf-4bf9-b36f-6fa56c0e1ffb_SiteId">
    <vt:lpwstr>532a5fd0-268c-48ff-b181-14740d5d430b</vt:lpwstr>
  </property>
  <property fmtid="{D5CDD505-2E9C-101B-9397-08002B2CF9AE}" pid="7" name="MSIP_Label_dbb19938-abdf-4bf9-b36f-6fa56c0e1ffb_Owner">
    <vt:lpwstr>jim.lott@es.catapult.org.uk</vt:lpwstr>
  </property>
  <property fmtid="{D5CDD505-2E9C-101B-9397-08002B2CF9AE}" pid="8" name="MSIP_Label_dbb19938-abdf-4bf9-b36f-6fa56c0e1ffb_SetDate">
    <vt:lpwstr>2022-09-27T09:30:17.8901301Z</vt:lpwstr>
  </property>
  <property fmtid="{D5CDD505-2E9C-101B-9397-08002B2CF9AE}" pid="9" name="MSIP_Label_dbb19938-abdf-4bf9-b36f-6fa56c0e1ffb_Name">
    <vt:lpwstr>Confidential</vt:lpwstr>
  </property>
  <property fmtid="{D5CDD505-2E9C-101B-9397-08002B2CF9AE}" pid="10" name="MSIP_Label_dbb19938-abdf-4bf9-b36f-6fa56c0e1ffb_Application">
    <vt:lpwstr>Microsoft Azure Information Protection</vt:lpwstr>
  </property>
  <property fmtid="{D5CDD505-2E9C-101B-9397-08002B2CF9AE}" pid="11" name="MSIP_Label_dbb19938-abdf-4bf9-b36f-6fa56c0e1ffb_ActionId">
    <vt:lpwstr>6954db21-4b0e-4bfa-a6ea-df95d98bf130</vt:lpwstr>
  </property>
  <property fmtid="{D5CDD505-2E9C-101B-9397-08002B2CF9AE}" pid="12" name="MSIP_Label_dbb19938-abdf-4bf9-b36f-6fa56c0e1ffb_Extended_MSFT_Method">
    <vt:lpwstr>Automatic</vt:lpwstr>
  </property>
  <property fmtid="{D5CDD505-2E9C-101B-9397-08002B2CF9AE}" pid="13" name="Sensitivity">
    <vt:lpwstr>Confidential</vt:lpwstr>
  </property>
  <property fmtid="{D5CDD505-2E9C-101B-9397-08002B2CF9AE}" pid="14" name="ContentTypeId">
    <vt:lpwstr>0x010100A2770444EA358A4A88F0B3AE7BE2AA85</vt:lpwstr>
  </property>
  <property fmtid="{D5CDD505-2E9C-101B-9397-08002B2CF9AE}" pid="15" name="MediaServiceImageTags">
    <vt:lpwstr/>
  </property>
</Properties>
</file>